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zantaiR\Desktop\2024-25 bsc és msc 07.29\Infokommunikáció\"/>
    </mc:Choice>
  </mc:AlternateContent>
  <bookViews>
    <workbookView xWindow="28680" yWindow="-120" windowWidth="29040" windowHeight="15720"/>
  </bookViews>
  <sheets>
    <sheet name="SZAK" sheetId="7" r:id="rId1"/>
    <sheet name="Katonai Informatika" sheetId="18" r:id="rId2"/>
    <sheet name="Katonai kommunikáció" sheetId="19" r:id="rId3"/>
    <sheet name="Információvédelem" sheetId="20" r:id="rId4"/>
    <sheet name="REF-EHV" sheetId="17" r:id="rId5"/>
    <sheet name="Elotanulmanyi rend" sheetId="21" r:id="rId6"/>
    <sheet name="Munka1" sheetId="15" state="hidden" r:id="rId7"/>
  </sheets>
  <definedNames>
    <definedName name="_1A83.2_1" localSheetId="3">#REF!</definedName>
    <definedName name="_1A83.2_1" localSheetId="1">#REF!</definedName>
    <definedName name="_1A83.2_1" localSheetId="2">#REF!</definedName>
    <definedName name="_1A83.2_1" localSheetId="4">#REF!</definedName>
    <definedName name="_1A83.2_1">#REF!</definedName>
    <definedName name="_2A83.2_2" localSheetId="3">#REF!</definedName>
    <definedName name="_2A83.2_2" localSheetId="1">#REF!</definedName>
    <definedName name="_2A83.2_2" localSheetId="2">#REF!</definedName>
    <definedName name="_2A83.2_2" localSheetId="4">#REF!</definedName>
    <definedName name="_2A83.2_2">#REF!</definedName>
    <definedName name="_3A83.2_3" localSheetId="3">#REF!</definedName>
    <definedName name="_3A83.2_3" localSheetId="1">#REF!</definedName>
    <definedName name="_3A83.2_3" localSheetId="2">#REF!</definedName>
    <definedName name="_3A83.2_3" localSheetId="4">#REF!</definedName>
    <definedName name="_3A83.2_3">#REF!</definedName>
    <definedName name="_4A83.2_4" localSheetId="3">#REF!</definedName>
    <definedName name="_4A83.2_4" localSheetId="1">#REF!</definedName>
    <definedName name="_4A83.2_4" localSheetId="2">#REF!</definedName>
    <definedName name="_4A83.2_4" localSheetId="4">#REF!</definedName>
    <definedName name="_4A83.2_4">#REF!</definedName>
    <definedName name="_xlnm._FilterDatabase" localSheetId="0" hidden="1">SZAK!$BG$1:$BG$241</definedName>
    <definedName name="A83.2" localSheetId="3">#REF!</definedName>
    <definedName name="A83.2" localSheetId="1">#REF!</definedName>
    <definedName name="A83.2" localSheetId="2">#REF!</definedName>
    <definedName name="A83.2" localSheetId="4">#REF!</definedName>
    <definedName name="A83.2">#REF!</definedName>
    <definedName name="másol" localSheetId="3">#REF!</definedName>
    <definedName name="másol" localSheetId="1">#REF!</definedName>
    <definedName name="másol" localSheetId="2">#REF!</definedName>
    <definedName name="másol" localSheetId="4">#REF!</definedName>
    <definedName name="másol">#REF!</definedName>
    <definedName name="_xlnm.Print_Area" localSheetId="3">Információvédelem!$A$1:$BE$55</definedName>
    <definedName name="_xlnm.Print_Area" localSheetId="1">'Katonai Informatika'!$A$1:$BE$54</definedName>
    <definedName name="_xlnm.Print_Area" localSheetId="2">'Katonai kommunikáció'!$A$1:$BE$54</definedName>
    <definedName name="_xlnm.Print_Area" localSheetId="4">'REF-EHV'!$A$1:$BE$54</definedName>
    <definedName name="_xlnm.Print_Area" localSheetId="0">SZAK!$A$1:$BE$117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98" i="7" l="1"/>
  <c r="AU98" i="7"/>
  <c r="AQ98" i="7"/>
  <c r="AO98" i="7"/>
  <c r="AK98" i="7"/>
  <c r="AI98" i="7"/>
  <c r="AE98" i="7"/>
  <c r="AC98" i="7"/>
  <c r="Y98" i="7"/>
  <c r="W98" i="7"/>
  <c r="S98" i="7"/>
  <c r="Q98" i="7"/>
  <c r="M98" i="7"/>
  <c r="K98" i="7"/>
  <c r="G98" i="7"/>
  <c r="E98" i="7"/>
  <c r="AK21" i="17" l="1"/>
  <c r="AI21" i="17"/>
  <c r="AK22" i="17"/>
  <c r="AI22" i="17"/>
  <c r="E22" i="17"/>
  <c r="G22" i="17"/>
  <c r="K22" i="17"/>
  <c r="M22" i="17"/>
  <c r="Q22" i="17"/>
  <c r="S22" i="17"/>
  <c r="W22" i="17"/>
  <c r="Y22" i="17"/>
  <c r="AC22" i="17"/>
  <c r="AE22" i="17"/>
  <c r="AQ27" i="17" l="1"/>
  <c r="AO27" i="17"/>
  <c r="BE29" i="7"/>
  <c r="BD29" i="7"/>
  <c r="BC29" i="7"/>
  <c r="BB29" i="7"/>
  <c r="BA29" i="7"/>
  <c r="AZ29" i="7"/>
  <c r="Y29" i="7"/>
  <c r="W29" i="7"/>
  <c r="AX33" i="17"/>
  <c r="BE32" i="17"/>
  <c r="BB32" i="17"/>
  <c r="BA32" i="17"/>
  <c r="AZ32" i="17"/>
  <c r="AU32" i="17"/>
  <c r="AQ32" i="17"/>
  <c r="AO32" i="17"/>
  <c r="AK32" i="17"/>
  <c r="AI32" i="17"/>
  <c r="AE32" i="17"/>
  <c r="AC32" i="17"/>
  <c r="Y32" i="17"/>
  <c r="W32" i="17"/>
  <c r="S32" i="17"/>
  <c r="Q32" i="17"/>
  <c r="M32" i="17"/>
  <c r="K32" i="17"/>
  <c r="G32" i="17"/>
  <c r="E32" i="17"/>
  <c r="AX34" i="20"/>
  <c r="BE33" i="20"/>
  <c r="BB33" i="20"/>
  <c r="BA33" i="20"/>
  <c r="AZ33" i="20"/>
  <c r="AU33" i="20"/>
  <c r="AQ33" i="20"/>
  <c r="AO33" i="20"/>
  <c r="AK33" i="20"/>
  <c r="AI33" i="20"/>
  <c r="AE33" i="20"/>
  <c r="AC33" i="20"/>
  <c r="Y33" i="20"/>
  <c r="W33" i="20"/>
  <c r="S33" i="20"/>
  <c r="Q33" i="20"/>
  <c r="M33" i="20"/>
  <c r="K33" i="20"/>
  <c r="G33" i="20"/>
  <c r="E33" i="20"/>
  <c r="AX32" i="18"/>
  <c r="AV32" i="19" l="1"/>
  <c r="AX32" i="19"/>
  <c r="BE31" i="19"/>
  <c r="BB31" i="19"/>
  <c r="BA31" i="19"/>
  <c r="AZ31" i="19"/>
  <c r="AU31" i="19"/>
  <c r="AQ31" i="19"/>
  <c r="AO31" i="19"/>
  <c r="AK31" i="19"/>
  <c r="AI31" i="19"/>
  <c r="AE31" i="19"/>
  <c r="AC31" i="19"/>
  <c r="Y31" i="19"/>
  <c r="W31" i="19"/>
  <c r="S31" i="19"/>
  <c r="Q31" i="19"/>
  <c r="M31" i="19"/>
  <c r="K31" i="19"/>
  <c r="G31" i="19"/>
  <c r="E31" i="19"/>
  <c r="E30" i="19"/>
  <c r="G30" i="19"/>
  <c r="K30" i="19"/>
  <c r="M30" i="19"/>
  <c r="Q30" i="19"/>
  <c r="S30" i="19"/>
  <c r="W30" i="19"/>
  <c r="Y30" i="19"/>
  <c r="AC30" i="19"/>
  <c r="AE30" i="19"/>
  <c r="AI30" i="19"/>
  <c r="AK30" i="19"/>
  <c r="AO30" i="19"/>
  <c r="AQ30" i="19"/>
  <c r="AU30" i="19"/>
  <c r="AW30" i="19"/>
  <c r="AZ30" i="19"/>
  <c r="BA30" i="19"/>
  <c r="BB30" i="19"/>
  <c r="BC30" i="19"/>
  <c r="BD30" i="19"/>
  <c r="BE30" i="19"/>
  <c r="BE31" i="18" l="1"/>
  <c r="BB31" i="18"/>
  <c r="BA31" i="18"/>
  <c r="AZ31" i="18"/>
  <c r="AU31" i="18"/>
  <c r="AQ31" i="18"/>
  <c r="AO31" i="18"/>
  <c r="AK31" i="18"/>
  <c r="AI31" i="18"/>
  <c r="AE31" i="18"/>
  <c r="AC31" i="18"/>
  <c r="Y31" i="18"/>
  <c r="W31" i="18"/>
  <c r="S31" i="18"/>
  <c r="Q31" i="18"/>
  <c r="M31" i="18"/>
  <c r="K31" i="18"/>
  <c r="G31" i="18"/>
  <c r="E31" i="18"/>
  <c r="BE30" i="18"/>
  <c r="BD30" i="18"/>
  <c r="BC30" i="18"/>
  <c r="BB30" i="18"/>
  <c r="BA30" i="18"/>
  <c r="AZ30" i="18"/>
  <c r="AU30" i="18"/>
  <c r="AQ30" i="18"/>
  <c r="AO30" i="18"/>
  <c r="AK30" i="18"/>
  <c r="AI30" i="18"/>
  <c r="AE30" i="18"/>
  <c r="AC30" i="18"/>
  <c r="Y30" i="18"/>
  <c r="W30" i="18"/>
  <c r="S30" i="18"/>
  <c r="Q30" i="18"/>
  <c r="M30" i="18"/>
  <c r="K30" i="18"/>
  <c r="G30" i="18"/>
  <c r="E30" i="18"/>
  <c r="AW42" i="7"/>
  <c r="AE39" i="7"/>
  <c r="M17" i="7"/>
  <c r="K17" i="7"/>
  <c r="AW76" i="7" l="1"/>
  <c r="AU76" i="7"/>
  <c r="AQ76" i="7"/>
  <c r="AO76" i="7"/>
  <c r="AK76" i="7"/>
  <c r="AI76" i="7"/>
  <c r="AE76" i="7"/>
  <c r="AC76" i="7"/>
  <c r="Y76" i="7"/>
  <c r="W76" i="7"/>
  <c r="S76" i="7"/>
  <c r="Q76" i="7"/>
  <c r="M76" i="7"/>
  <c r="K76" i="7"/>
  <c r="G76" i="7"/>
  <c r="E76" i="7"/>
  <c r="G20" i="7" l="1"/>
  <c r="E20" i="7"/>
  <c r="AE31" i="17" l="1"/>
  <c r="AI31" i="17"/>
  <c r="AK31" i="17"/>
  <c r="AO31" i="17"/>
  <c r="AQ31" i="17"/>
  <c r="AU31" i="17"/>
  <c r="AW31" i="17"/>
  <c r="AZ31" i="17"/>
  <c r="BA31" i="17"/>
  <c r="BB31" i="17"/>
  <c r="BC31" i="17"/>
  <c r="BD31" i="17"/>
  <c r="BE31" i="17"/>
  <c r="Y82" i="7" l="1"/>
  <c r="Y83" i="7"/>
  <c r="Y84" i="7"/>
  <c r="Y85" i="7"/>
  <c r="Y89" i="7"/>
  <c r="Y90" i="7"/>
  <c r="W89" i="7"/>
  <c r="AK84" i="7"/>
  <c r="AK85" i="7"/>
  <c r="AK89" i="7"/>
  <c r="AK90" i="7"/>
  <c r="AI84" i="7"/>
  <c r="AI85" i="7"/>
  <c r="AI89" i="7"/>
  <c r="AI90" i="7"/>
  <c r="AK19" i="17"/>
  <c r="BC28" i="7" l="1"/>
  <c r="BC30" i="7"/>
  <c r="BC31" i="7"/>
  <c r="BC32" i="7"/>
  <c r="BC33" i="7"/>
  <c r="BC34" i="7"/>
  <c r="BC43" i="7"/>
  <c r="BC44" i="7"/>
  <c r="BC45" i="7"/>
  <c r="BC46" i="7"/>
  <c r="BC25" i="7"/>
  <c r="BC26" i="7"/>
  <c r="BC27" i="7"/>
  <c r="BC24" i="7"/>
  <c r="BC35" i="7"/>
  <c r="BE23" i="7"/>
  <c r="BA23" i="7"/>
  <c r="BD23" i="7"/>
  <c r="BC23" i="7"/>
  <c r="BB23" i="7"/>
  <c r="BA24" i="7"/>
  <c r="BC22" i="7"/>
  <c r="BC13" i="7"/>
  <c r="BC12" i="7"/>
  <c r="AZ42" i="7" l="1"/>
  <c r="BA42" i="7"/>
  <c r="BE42" i="7"/>
  <c r="BC42" i="7"/>
  <c r="BD42" i="7"/>
  <c r="BB42" i="7"/>
  <c r="AW41" i="7"/>
  <c r="AW40" i="7"/>
  <c r="AW39" i="7"/>
  <c r="AW43" i="7"/>
  <c r="G13" i="7"/>
  <c r="G12" i="7"/>
  <c r="G11" i="7"/>
  <c r="BC38" i="17" l="1"/>
  <c r="AC13" i="17"/>
  <c r="BC39" i="20"/>
  <c r="BE46" i="7"/>
  <c r="BD46" i="7"/>
  <c r="BB46" i="7"/>
  <c r="BA46" i="7"/>
  <c r="AZ46" i="7"/>
  <c r="AW46" i="7"/>
  <c r="AE46" i="7"/>
  <c r="AC46" i="7"/>
  <c r="Y46" i="7"/>
  <c r="W46" i="7"/>
  <c r="M46" i="7"/>
  <c r="K46" i="7"/>
  <c r="E46" i="7"/>
  <c r="BE45" i="7"/>
  <c r="BD45" i="7"/>
  <c r="BB45" i="7"/>
  <c r="BA45" i="7"/>
  <c r="AZ45" i="7"/>
  <c r="AW45" i="7"/>
  <c r="AE45" i="7"/>
  <c r="AC45" i="7"/>
  <c r="S45" i="7"/>
  <c r="Q45" i="7"/>
  <c r="M45" i="7"/>
  <c r="K45" i="7"/>
  <c r="E45" i="7"/>
  <c r="BE44" i="7"/>
  <c r="BD44" i="7"/>
  <c r="BB44" i="7"/>
  <c r="BA44" i="7"/>
  <c r="AZ44" i="7"/>
  <c r="AW44" i="7"/>
  <c r="AE44" i="7"/>
  <c r="AC44" i="7"/>
  <c r="M44" i="7"/>
  <c r="K44" i="7"/>
  <c r="E44" i="7"/>
  <c r="BE43" i="7"/>
  <c r="BD43" i="7"/>
  <c r="BB43" i="7"/>
  <c r="BA43" i="7"/>
  <c r="AZ43" i="7"/>
  <c r="M43" i="7"/>
  <c r="K43" i="7"/>
  <c r="E43" i="7"/>
  <c r="BE34" i="7"/>
  <c r="BD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S34" i="7"/>
  <c r="Q34" i="7"/>
  <c r="M34" i="7"/>
  <c r="K34" i="7"/>
  <c r="G34" i="7"/>
  <c r="E34" i="7"/>
  <c r="BE33" i="7"/>
  <c r="BD33" i="7"/>
  <c r="BB33" i="7"/>
  <c r="BA33" i="7"/>
  <c r="AZ33" i="7"/>
  <c r="AW33" i="7"/>
  <c r="AU33" i="7"/>
  <c r="AQ33" i="7"/>
  <c r="AO33" i="7"/>
  <c r="AK33" i="7"/>
  <c r="AI33" i="7"/>
  <c r="AE33" i="7"/>
  <c r="AC33" i="7"/>
  <c r="W33" i="7"/>
  <c r="S33" i="7"/>
  <c r="Q33" i="7"/>
  <c r="M33" i="7"/>
  <c r="K33" i="7"/>
  <c r="G33" i="7"/>
  <c r="E33" i="7"/>
  <c r="BE32" i="7"/>
  <c r="BD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Q32" i="7"/>
  <c r="M32" i="7"/>
  <c r="K32" i="7"/>
  <c r="G32" i="7"/>
  <c r="E32" i="7"/>
  <c r="BE31" i="7"/>
  <c r="BD31" i="7"/>
  <c r="BB31" i="7"/>
  <c r="BA31" i="7"/>
  <c r="AZ31" i="7"/>
  <c r="AW31" i="7"/>
  <c r="AU31" i="7"/>
  <c r="AQ31" i="7"/>
  <c r="AO31" i="7"/>
  <c r="AK31" i="7"/>
  <c r="AI31" i="7"/>
  <c r="AE31" i="7"/>
  <c r="AC31" i="7"/>
  <c r="Y31" i="7"/>
  <c r="W31" i="7"/>
  <c r="S31" i="7"/>
  <c r="Q31" i="7"/>
  <c r="M31" i="7"/>
  <c r="K31" i="7"/>
  <c r="G31" i="7"/>
  <c r="E31" i="7"/>
  <c r="BD30" i="7"/>
  <c r="BB30" i="7"/>
  <c r="AW30" i="7"/>
  <c r="AU30" i="7"/>
  <c r="AQ30" i="7"/>
  <c r="AO30" i="7"/>
  <c r="AK30" i="7"/>
  <c r="AI30" i="7"/>
  <c r="AE30" i="7"/>
  <c r="Y30" i="7"/>
  <c r="W30" i="7"/>
  <c r="S30" i="7"/>
  <c r="Q30" i="7"/>
  <c r="M30" i="7"/>
  <c r="K30" i="7"/>
  <c r="G30" i="7"/>
  <c r="E30" i="7"/>
  <c r="BE28" i="7"/>
  <c r="BD28" i="7"/>
  <c r="BB28" i="7"/>
  <c r="BA28" i="7"/>
  <c r="AZ28" i="7"/>
  <c r="Y28" i="7"/>
  <c r="W28" i="7"/>
  <c r="E28" i="7"/>
  <c r="BE27" i="7"/>
  <c r="BD27" i="7"/>
  <c r="BB27" i="7"/>
  <c r="BA27" i="7"/>
  <c r="AZ27" i="7"/>
  <c r="AW27" i="7"/>
  <c r="AU27" i="7"/>
  <c r="AQ27" i="7"/>
  <c r="AO27" i="7"/>
  <c r="AK27" i="7"/>
  <c r="AI27" i="7"/>
  <c r="AE27" i="7"/>
  <c r="AC27" i="7"/>
  <c r="Y27" i="7"/>
  <c r="W27" i="7"/>
  <c r="S27" i="7"/>
  <c r="Q27" i="7"/>
  <c r="M27" i="7"/>
  <c r="K27" i="7"/>
  <c r="G27" i="7"/>
  <c r="E27" i="7"/>
  <c r="BE26" i="7"/>
  <c r="BD26" i="7"/>
  <c r="BB26" i="7"/>
  <c r="BA26" i="7"/>
  <c r="AZ26" i="7"/>
  <c r="AW26" i="7"/>
  <c r="AU26" i="7"/>
  <c r="AQ26" i="7"/>
  <c r="AO26" i="7"/>
  <c r="AK26" i="7"/>
  <c r="AI26" i="7"/>
  <c r="AE26" i="7"/>
  <c r="AC26" i="7"/>
  <c r="Y26" i="7"/>
  <c r="W26" i="7"/>
  <c r="S26" i="7"/>
  <c r="Q26" i="7"/>
  <c r="M26" i="7"/>
  <c r="K26" i="7"/>
  <c r="G26" i="7"/>
  <c r="E26" i="7"/>
  <c r="BE25" i="7"/>
  <c r="BD25" i="7"/>
  <c r="BB25" i="7"/>
  <c r="BA25" i="7"/>
  <c r="AZ25" i="7"/>
  <c r="AW25" i="7"/>
  <c r="AU25" i="7"/>
  <c r="AQ25" i="7"/>
  <c r="AO25" i="7"/>
  <c r="AK25" i="7"/>
  <c r="AI25" i="7"/>
  <c r="AE25" i="7"/>
  <c r="AC25" i="7"/>
  <c r="Y25" i="7"/>
  <c r="W25" i="7"/>
  <c r="S25" i="7"/>
  <c r="Q25" i="7"/>
  <c r="M25" i="7"/>
  <c r="K25" i="7"/>
  <c r="G25" i="7"/>
  <c r="E25" i="7"/>
  <c r="K23" i="7"/>
  <c r="M23" i="7"/>
  <c r="S23" i="7"/>
  <c r="BE11" i="7"/>
  <c r="BE12" i="7"/>
  <c r="BE13" i="7"/>
  <c r="BE14" i="7"/>
  <c r="BD11" i="7"/>
  <c r="BD12" i="7"/>
  <c r="BD13" i="7"/>
  <c r="BD14" i="7"/>
  <c r="BC11" i="7"/>
  <c r="AZ11" i="7"/>
  <c r="AZ12" i="7"/>
  <c r="AZ13" i="7"/>
  <c r="AZ14" i="7"/>
  <c r="AZ15" i="7"/>
  <c r="BB11" i="7"/>
  <c r="BB12" i="7"/>
  <c r="BB13" i="7"/>
  <c r="BB14" i="7"/>
  <c r="BA11" i="7"/>
  <c r="BA12" i="7"/>
  <c r="BA13" i="7"/>
  <c r="BA14" i="7"/>
  <c r="BE18" i="7"/>
  <c r="BE19" i="7"/>
  <c r="BE20" i="7"/>
  <c r="BE21" i="7"/>
  <c r="BD18" i="7"/>
  <c r="BD19" i="7"/>
  <c r="BD20" i="7"/>
  <c r="BD21" i="7"/>
  <c r="BC18" i="7"/>
  <c r="BC19" i="7"/>
  <c r="BC20" i="7"/>
  <c r="BC21" i="7"/>
  <c r="BB18" i="7"/>
  <c r="BB19" i="7"/>
  <c r="BB20" i="7"/>
  <c r="BB21" i="7"/>
  <c r="BA18" i="7"/>
  <c r="BA19" i="7"/>
  <c r="BA20" i="7"/>
  <c r="BA21" i="7"/>
  <c r="AZ18" i="7"/>
  <c r="AZ19" i="7"/>
  <c r="AZ20" i="7"/>
  <c r="AZ21" i="7"/>
  <c r="M22" i="7"/>
  <c r="K22" i="7"/>
  <c r="G22" i="7"/>
  <c r="E22" i="7"/>
  <c r="M21" i="7"/>
  <c r="K21" i="7"/>
  <c r="G21" i="7"/>
  <c r="E21" i="7"/>
  <c r="M20" i="7"/>
  <c r="K20" i="7"/>
  <c r="K19" i="7"/>
  <c r="G19" i="7"/>
  <c r="E19" i="7"/>
  <c r="K18" i="7"/>
  <c r="E18" i="7"/>
  <c r="G15" i="7" l="1"/>
  <c r="AK53" i="7" l="1"/>
  <c r="AE40" i="7"/>
  <c r="AE41" i="7"/>
  <c r="AC41" i="7"/>
  <c r="AQ83" i="7" l="1"/>
  <c r="AQ84" i="7"/>
  <c r="AK82" i="7"/>
  <c r="AK81" i="7"/>
  <c r="BB55" i="7"/>
  <c r="BB54" i="7"/>
  <c r="AZ55" i="7"/>
  <c r="AZ54" i="7"/>
  <c r="BC54" i="7"/>
  <c r="AW90" i="7"/>
  <c r="AU90" i="7"/>
  <c r="AQ90" i="7"/>
  <c r="AO90" i="7"/>
  <c r="AE90" i="7"/>
  <c r="AC90" i="7"/>
  <c r="W90" i="7"/>
  <c r="S90" i="7"/>
  <c r="Q90" i="7"/>
  <c r="M90" i="7"/>
  <c r="K90" i="7"/>
  <c r="G90" i="7"/>
  <c r="E90" i="7"/>
  <c r="AW89" i="7"/>
  <c r="AU89" i="7"/>
  <c r="AE89" i="7"/>
  <c r="AC89" i="7"/>
  <c r="S89" i="7"/>
  <c r="Q89" i="7"/>
  <c r="M89" i="7"/>
  <c r="K89" i="7"/>
  <c r="G89" i="7"/>
  <c r="E89" i="7"/>
  <c r="AC74" i="7"/>
  <c r="BA36" i="7"/>
  <c r="BA37" i="7"/>
  <c r="BA38" i="7"/>
  <c r="BA39" i="7"/>
  <c r="BA40" i="7"/>
  <c r="BA41" i="7"/>
  <c r="BA47" i="7"/>
  <c r="BA48" i="7"/>
  <c r="BA49" i="7"/>
  <c r="BA50" i="7"/>
  <c r="BE40" i="7"/>
  <c r="BE38" i="7"/>
  <c r="BA10" i="7"/>
  <c r="AW95" i="7"/>
  <c r="AU95" i="7"/>
  <c r="AQ95" i="7"/>
  <c r="AO95" i="7"/>
  <c r="AK95" i="7"/>
  <c r="AI95" i="7"/>
  <c r="AE95" i="7"/>
  <c r="AC95" i="7"/>
  <c r="Y95" i="7"/>
  <c r="W95" i="7"/>
  <c r="S95" i="7"/>
  <c r="Q95" i="7"/>
  <c r="M95" i="7"/>
  <c r="K95" i="7"/>
  <c r="G95" i="7"/>
  <c r="E95" i="7"/>
  <c r="AW68" i="7"/>
  <c r="AU68" i="7"/>
  <c r="AQ68" i="7"/>
  <c r="AO68" i="7"/>
  <c r="AK68" i="7"/>
  <c r="AI68" i="7"/>
  <c r="Y68" i="7"/>
  <c r="W68" i="7"/>
  <c r="S68" i="7"/>
  <c r="Q68" i="7"/>
  <c r="M68" i="7"/>
  <c r="K68" i="7"/>
  <c r="G68" i="7"/>
  <c r="E68" i="7"/>
  <c r="AW97" i="7"/>
  <c r="AU97" i="7"/>
  <c r="AQ97" i="7"/>
  <c r="AO97" i="7"/>
  <c r="AK97" i="7"/>
  <c r="AI97" i="7"/>
  <c r="AE97" i="7"/>
  <c r="AC97" i="7"/>
  <c r="Y97" i="7"/>
  <c r="W97" i="7"/>
  <c r="S97" i="7"/>
  <c r="Q97" i="7"/>
  <c r="M97" i="7"/>
  <c r="K97" i="7"/>
  <c r="G97" i="7"/>
  <c r="E97" i="7"/>
  <c r="AW74" i="7"/>
  <c r="AW75" i="7"/>
  <c r="AW77" i="7"/>
  <c r="AW78" i="7"/>
  <c r="AW79" i="7"/>
  <c r="AW80" i="7"/>
  <c r="AU74" i="7"/>
  <c r="AU75" i="7"/>
  <c r="AU77" i="7"/>
  <c r="AU78" i="7"/>
  <c r="AU79" i="7"/>
  <c r="AU80" i="7"/>
  <c r="AQ74" i="7"/>
  <c r="AQ75" i="7"/>
  <c r="AQ77" i="7"/>
  <c r="AQ78" i="7"/>
  <c r="AQ79" i="7"/>
  <c r="AO74" i="7"/>
  <c r="AO75" i="7"/>
  <c r="AO77" i="7"/>
  <c r="AO78" i="7"/>
  <c r="AO79" i="7"/>
  <c r="AK78" i="7"/>
  <c r="AK79" i="7"/>
  <c r="AK80" i="7"/>
  <c r="AK74" i="7"/>
  <c r="AK75" i="7"/>
  <c r="AK77" i="7"/>
  <c r="AI74" i="7"/>
  <c r="AI75" i="7"/>
  <c r="AI77" i="7"/>
  <c r="AI78" i="7"/>
  <c r="AI79" i="7"/>
  <c r="AI80" i="7"/>
  <c r="AE74" i="7"/>
  <c r="AE75" i="7"/>
  <c r="AE77" i="7"/>
  <c r="AE78" i="7"/>
  <c r="AE79" i="7"/>
  <c r="AE80" i="7"/>
  <c r="AC75" i="7"/>
  <c r="AC77" i="7"/>
  <c r="AC78" i="7"/>
  <c r="AC79" i="7"/>
  <c r="Y74" i="7"/>
  <c r="Y75" i="7"/>
  <c r="Y77" i="7"/>
  <c r="Y78" i="7"/>
  <c r="Y79" i="7"/>
  <c r="Y80" i="7"/>
  <c r="W74" i="7"/>
  <c r="W75" i="7"/>
  <c r="W77" i="7"/>
  <c r="W78" i="7"/>
  <c r="W79" i="7"/>
  <c r="W80" i="7"/>
  <c r="S74" i="7"/>
  <c r="S75" i="7"/>
  <c r="S77" i="7"/>
  <c r="S78" i="7"/>
  <c r="S79" i="7"/>
  <c r="S80" i="7"/>
  <c r="Q74" i="7"/>
  <c r="Q75" i="7"/>
  <c r="Q77" i="7"/>
  <c r="Q78" i="7"/>
  <c r="Q79" i="7"/>
  <c r="Q80" i="7"/>
  <c r="M74" i="7"/>
  <c r="M75" i="7"/>
  <c r="M77" i="7"/>
  <c r="M78" i="7"/>
  <c r="M79" i="7"/>
  <c r="K74" i="7"/>
  <c r="K75" i="7"/>
  <c r="K77" i="7"/>
  <c r="K78" i="7"/>
  <c r="K79" i="7"/>
  <c r="G74" i="7"/>
  <c r="G75" i="7"/>
  <c r="G77" i="7"/>
  <c r="G78" i="7"/>
  <c r="G79" i="7"/>
  <c r="G80" i="7"/>
  <c r="E74" i="7"/>
  <c r="E75" i="7"/>
  <c r="E77" i="7"/>
  <c r="E78" i="7"/>
  <c r="E79" i="7"/>
  <c r="E80" i="7"/>
  <c r="AW96" i="7"/>
  <c r="AU96" i="7"/>
  <c r="AQ96" i="7"/>
  <c r="AO96" i="7"/>
  <c r="AK96" i="7"/>
  <c r="AI96" i="7"/>
  <c r="AE96" i="7"/>
  <c r="AC96" i="7"/>
  <c r="Y96" i="7"/>
  <c r="W96" i="7"/>
  <c r="S96" i="7"/>
  <c r="Q96" i="7"/>
  <c r="M96" i="7"/>
  <c r="K96" i="7"/>
  <c r="G96" i="7"/>
  <c r="E96" i="7"/>
  <c r="S92" i="7"/>
  <c r="S91" i="7"/>
  <c r="S82" i="7"/>
  <c r="S84" i="7"/>
  <c r="S67" i="7"/>
  <c r="S81" i="7"/>
  <c r="S83" i="7"/>
  <c r="S85" i="7"/>
  <c r="S93" i="7"/>
  <c r="S94" i="7"/>
  <c r="Q92" i="7"/>
  <c r="Q91" i="7"/>
  <c r="Q82" i="7"/>
  <c r="Q84" i="7"/>
  <c r="Q67" i="7"/>
  <c r="Q81" i="7"/>
  <c r="Q83" i="7"/>
  <c r="Q85" i="7"/>
  <c r="Q93" i="7"/>
  <c r="Q94" i="7"/>
  <c r="BC13" i="18"/>
  <c r="BC14" i="18"/>
  <c r="BE24" i="18"/>
  <c r="BD24" i="18"/>
  <c r="BC24" i="18"/>
  <c r="BB24" i="18"/>
  <c r="BA24" i="18"/>
  <c r="AZ24" i="18"/>
  <c r="AQ24" i="18"/>
  <c r="AO24" i="18"/>
  <c r="AW85" i="7"/>
  <c r="AU85" i="7"/>
  <c r="AE85" i="7"/>
  <c r="AC85" i="7"/>
  <c r="W85" i="7"/>
  <c r="M85" i="7"/>
  <c r="K85" i="7"/>
  <c r="G85" i="7"/>
  <c r="E85" i="7"/>
  <c r="AW83" i="7"/>
  <c r="AU83" i="7"/>
  <c r="AK83" i="7"/>
  <c r="AI83" i="7"/>
  <c r="AE83" i="7"/>
  <c r="AC83" i="7"/>
  <c r="W83" i="7"/>
  <c r="M83" i="7"/>
  <c r="K83" i="7"/>
  <c r="G83" i="7"/>
  <c r="E83" i="7"/>
  <c r="AW94" i="7"/>
  <c r="AU94" i="7"/>
  <c r="AK94" i="7"/>
  <c r="AI94" i="7"/>
  <c r="AE94" i="7"/>
  <c r="AC94" i="7"/>
  <c r="Y94" i="7"/>
  <c r="W94" i="7"/>
  <c r="M94" i="7"/>
  <c r="K94" i="7"/>
  <c r="G94" i="7"/>
  <c r="E94" i="7"/>
  <c r="AW93" i="7"/>
  <c r="AU93" i="7"/>
  <c r="AQ93" i="7"/>
  <c r="AO93" i="7"/>
  <c r="AE93" i="7"/>
  <c r="AC93" i="7"/>
  <c r="Y93" i="7"/>
  <c r="W93" i="7"/>
  <c r="M93" i="7"/>
  <c r="K93" i="7"/>
  <c r="G93" i="7"/>
  <c r="E93" i="7"/>
  <c r="AW81" i="7"/>
  <c r="AU81" i="7"/>
  <c r="AQ81" i="7"/>
  <c r="AO81" i="7"/>
  <c r="AE81" i="7"/>
  <c r="AC81" i="7"/>
  <c r="Y81" i="7"/>
  <c r="W81" i="7"/>
  <c r="M81" i="7"/>
  <c r="K81" i="7"/>
  <c r="G81" i="7"/>
  <c r="E81" i="7"/>
  <c r="AW67" i="7"/>
  <c r="AU67" i="7"/>
  <c r="AQ67" i="7"/>
  <c r="AO67" i="7"/>
  <c r="AK67" i="7"/>
  <c r="AI67" i="7"/>
  <c r="Y67" i="7"/>
  <c r="W67" i="7"/>
  <c r="M67" i="7"/>
  <c r="K67" i="7"/>
  <c r="G67" i="7"/>
  <c r="E67" i="7"/>
  <c r="AQ80" i="7"/>
  <c r="AO80" i="7"/>
  <c r="AC80" i="7"/>
  <c r="M80" i="7"/>
  <c r="K80" i="7"/>
  <c r="AW84" i="7"/>
  <c r="AU84" i="7"/>
  <c r="AO84" i="7"/>
  <c r="AE84" i="7"/>
  <c r="AC84" i="7"/>
  <c r="W84" i="7"/>
  <c r="M84" i="7"/>
  <c r="K84" i="7"/>
  <c r="G84" i="7"/>
  <c r="E84" i="7"/>
  <c r="AW82" i="7"/>
  <c r="AU82" i="7"/>
  <c r="AQ82" i="7"/>
  <c r="AO82" i="7"/>
  <c r="AI82" i="7"/>
  <c r="AE82" i="7"/>
  <c r="AC82" i="7"/>
  <c r="W82" i="7"/>
  <c r="M82" i="7"/>
  <c r="K82" i="7"/>
  <c r="G82" i="7"/>
  <c r="E82" i="7"/>
  <c r="BD28" i="20"/>
  <c r="AQ28" i="20"/>
  <c r="BB28" i="20"/>
  <c r="BC28" i="20"/>
  <c r="BE28" i="20"/>
  <c r="AO28" i="20"/>
  <c r="AZ28" i="20"/>
  <c r="BA28" i="20"/>
  <c r="AY54" i="20"/>
  <c r="AS54" i="20"/>
  <c r="AM54" i="20"/>
  <c r="AG54" i="20"/>
  <c r="AA54" i="20"/>
  <c r="U54" i="20"/>
  <c r="O54" i="20"/>
  <c r="I54" i="20"/>
  <c r="AY53" i="20"/>
  <c r="AS53" i="20"/>
  <c r="AM53" i="20"/>
  <c r="BE53" i="20" s="1"/>
  <c r="AG53" i="20"/>
  <c r="AA53" i="20"/>
  <c r="U53" i="20"/>
  <c r="O53" i="20"/>
  <c r="I53" i="20"/>
  <c r="AY52" i="20"/>
  <c r="AS52" i="20"/>
  <c r="AM52" i="20"/>
  <c r="AG52" i="20"/>
  <c r="AA52" i="20"/>
  <c r="U52" i="20"/>
  <c r="O52" i="20"/>
  <c r="I52" i="20"/>
  <c r="AY51" i="20"/>
  <c r="AS51" i="20"/>
  <c r="AM51" i="20"/>
  <c r="AG51" i="20"/>
  <c r="AA51" i="20"/>
  <c r="U51" i="20"/>
  <c r="O51" i="20"/>
  <c r="I51" i="20"/>
  <c r="AY50" i="20"/>
  <c r="AS50" i="20"/>
  <c r="AM50" i="20"/>
  <c r="AG50" i="20"/>
  <c r="AA50" i="20"/>
  <c r="U50" i="20"/>
  <c r="O50" i="20"/>
  <c r="I50" i="20"/>
  <c r="AY49" i="20"/>
  <c r="AS49" i="20"/>
  <c r="AM49" i="20"/>
  <c r="BE49" i="20" s="1"/>
  <c r="AG49" i="20"/>
  <c r="AA49" i="20"/>
  <c r="U49" i="20"/>
  <c r="O49" i="20"/>
  <c r="I49" i="20"/>
  <c r="AY48" i="20"/>
  <c r="AS48" i="20"/>
  <c r="AM48" i="20"/>
  <c r="AG48" i="20"/>
  <c r="AA48" i="20"/>
  <c r="U48" i="20"/>
  <c r="O48" i="20"/>
  <c r="I48" i="20"/>
  <c r="AY47" i="20"/>
  <c r="AS47" i="20"/>
  <c r="AM47" i="20"/>
  <c r="AG47" i="20"/>
  <c r="AA47" i="20"/>
  <c r="U47" i="20"/>
  <c r="O47" i="20"/>
  <c r="I47" i="20"/>
  <c r="AY46" i="20"/>
  <c r="AS46" i="20"/>
  <c r="AM46" i="20"/>
  <c r="AG46" i="20"/>
  <c r="AA46" i="20"/>
  <c r="U46" i="20"/>
  <c r="O46" i="20"/>
  <c r="I46" i="20"/>
  <c r="AY45" i="20"/>
  <c r="AS45" i="20"/>
  <c r="AM45" i="20"/>
  <c r="AG45" i="20"/>
  <c r="AA45" i="20"/>
  <c r="U45" i="20"/>
  <c r="O45" i="20"/>
  <c r="I45" i="20"/>
  <c r="AY44" i="20"/>
  <c r="AS44" i="20"/>
  <c r="AM44" i="20"/>
  <c r="AG44" i="20"/>
  <c r="AA44" i="20"/>
  <c r="U44" i="20"/>
  <c r="O44" i="20"/>
  <c r="I44" i="20"/>
  <c r="AY43" i="20"/>
  <c r="AS43" i="20"/>
  <c r="AM43" i="20"/>
  <c r="AM55" i="20" s="1"/>
  <c r="AG43" i="20"/>
  <c r="AG55" i="20" s="1"/>
  <c r="AA43" i="20"/>
  <c r="AA55" i="20" s="1"/>
  <c r="U43" i="20"/>
  <c r="U55" i="20" s="1"/>
  <c r="O43" i="20"/>
  <c r="O55" i="20" s="1"/>
  <c r="I43" i="20"/>
  <c r="AV40" i="20"/>
  <c r="AT40" i="20"/>
  <c r="AU40" i="20" s="1"/>
  <c r="AP40" i="20"/>
  <c r="AQ40" i="20" s="1"/>
  <c r="AN40" i="20"/>
  <c r="AO40" i="20"/>
  <c r="AJ40" i="20"/>
  <c r="AK40" i="20" s="1"/>
  <c r="AH40" i="20"/>
  <c r="AI40" i="20"/>
  <c r="AD40" i="20"/>
  <c r="AE40" i="20" s="1"/>
  <c r="AB40" i="20"/>
  <c r="AC40" i="20" s="1"/>
  <c r="X40" i="20"/>
  <c r="Y40" i="20" s="1"/>
  <c r="V40" i="20"/>
  <c r="W40" i="20"/>
  <c r="R40" i="20"/>
  <c r="S40" i="20" s="1"/>
  <c r="P40" i="20"/>
  <c r="BA40" i="20"/>
  <c r="L40" i="20"/>
  <c r="J40" i="20"/>
  <c r="K40" i="20" s="1"/>
  <c r="F40" i="20"/>
  <c r="G40" i="20"/>
  <c r="D40" i="20"/>
  <c r="E40" i="20" s="1"/>
  <c r="BE39" i="20"/>
  <c r="BB39" i="20"/>
  <c r="BA39" i="20"/>
  <c r="AZ39" i="20"/>
  <c r="AU39" i="20"/>
  <c r="AQ39" i="20"/>
  <c r="AO39" i="20"/>
  <c r="AK39" i="20"/>
  <c r="AI39" i="20"/>
  <c r="AE39" i="20"/>
  <c r="AC39" i="20"/>
  <c r="Y39" i="20"/>
  <c r="W39" i="20"/>
  <c r="S39" i="20"/>
  <c r="Q39" i="20"/>
  <c r="M39" i="20"/>
  <c r="K39" i="20"/>
  <c r="G39" i="20"/>
  <c r="E39" i="20"/>
  <c r="BE38" i="20"/>
  <c r="BC38" i="20"/>
  <c r="BB38" i="20"/>
  <c r="BA38" i="20"/>
  <c r="AZ38" i="20"/>
  <c r="AW38" i="20"/>
  <c r="AU38" i="20"/>
  <c r="AQ38" i="20"/>
  <c r="AO38" i="20"/>
  <c r="AK38" i="20"/>
  <c r="AI38" i="20"/>
  <c r="AE38" i="20"/>
  <c r="AC38" i="20"/>
  <c r="Y38" i="20"/>
  <c r="W38" i="20"/>
  <c r="S38" i="20"/>
  <c r="Q38" i="20"/>
  <c r="M38" i="20"/>
  <c r="K38" i="20"/>
  <c r="G38" i="20"/>
  <c r="E38" i="20"/>
  <c r="BE37" i="20"/>
  <c r="BC37" i="20"/>
  <c r="BB37" i="20"/>
  <c r="BA37" i="20"/>
  <c r="AZ37" i="20"/>
  <c r="AW37" i="20"/>
  <c r="AU37" i="20"/>
  <c r="AQ37" i="20"/>
  <c r="AO37" i="20"/>
  <c r="AK37" i="20"/>
  <c r="AI37" i="20"/>
  <c r="AE37" i="20"/>
  <c r="AC37" i="20"/>
  <c r="Y37" i="20"/>
  <c r="W37" i="20"/>
  <c r="S37" i="20"/>
  <c r="Q37" i="20"/>
  <c r="M37" i="20"/>
  <c r="K37" i="20"/>
  <c r="G37" i="20"/>
  <c r="E37" i="20"/>
  <c r="AV34" i="20"/>
  <c r="AT34" i="20"/>
  <c r="AR34" i="20"/>
  <c r="AP34" i="20"/>
  <c r="AN34" i="20"/>
  <c r="AL34" i="20"/>
  <c r="AJ34" i="20"/>
  <c r="AH34" i="20"/>
  <c r="AF34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F34" i="20"/>
  <c r="D34" i="20"/>
  <c r="BE32" i="20"/>
  <c r="BD32" i="20"/>
  <c r="BC32" i="20"/>
  <c r="BB32" i="20"/>
  <c r="BA32" i="20"/>
  <c r="AZ32" i="20"/>
  <c r="AW32" i="20"/>
  <c r="AU32" i="20"/>
  <c r="AQ32" i="20"/>
  <c r="AO32" i="20"/>
  <c r="AK32" i="20"/>
  <c r="AI32" i="20"/>
  <c r="AE32" i="20"/>
  <c r="AC32" i="20"/>
  <c r="Y32" i="20"/>
  <c r="W32" i="20"/>
  <c r="S32" i="20"/>
  <c r="Q32" i="20"/>
  <c r="M32" i="20"/>
  <c r="K32" i="20"/>
  <c r="G32" i="20"/>
  <c r="E32" i="20"/>
  <c r="BE31" i="20"/>
  <c r="BD31" i="20"/>
  <c r="BC31" i="20"/>
  <c r="BB31" i="20"/>
  <c r="BA31" i="20"/>
  <c r="AZ31" i="20"/>
  <c r="AW31" i="20"/>
  <c r="AU31" i="20"/>
  <c r="AQ31" i="20"/>
  <c r="AO31" i="20"/>
  <c r="AK31" i="20"/>
  <c r="AI31" i="20"/>
  <c r="AE31" i="20"/>
  <c r="AC31" i="20"/>
  <c r="Y31" i="20"/>
  <c r="W31" i="20"/>
  <c r="S31" i="20"/>
  <c r="Q31" i="20"/>
  <c r="M31" i="20"/>
  <c r="K31" i="20"/>
  <c r="G31" i="20"/>
  <c r="E31" i="20"/>
  <c r="BE30" i="20"/>
  <c r="BD30" i="20"/>
  <c r="BC30" i="20"/>
  <c r="BB30" i="20"/>
  <c r="BA30" i="20"/>
  <c r="AZ30" i="20"/>
  <c r="AW30" i="20"/>
  <c r="AU30" i="20"/>
  <c r="AQ30" i="20"/>
  <c r="AO30" i="20"/>
  <c r="AK30" i="20"/>
  <c r="AI30" i="20"/>
  <c r="AE30" i="20"/>
  <c r="AC30" i="20"/>
  <c r="Y30" i="20"/>
  <c r="W30" i="20"/>
  <c r="S30" i="20"/>
  <c r="Q30" i="20"/>
  <c r="M30" i="20"/>
  <c r="K30" i="20"/>
  <c r="G30" i="20"/>
  <c r="E30" i="20"/>
  <c r="BE29" i="20"/>
  <c r="BD29" i="20"/>
  <c r="BC29" i="20"/>
  <c r="BB29" i="20"/>
  <c r="BA29" i="20"/>
  <c r="AZ29" i="20"/>
  <c r="AW29" i="20"/>
  <c r="AU29" i="20"/>
  <c r="AQ29" i="20"/>
  <c r="AO29" i="20"/>
  <c r="AK29" i="20"/>
  <c r="AI29" i="20"/>
  <c r="AE29" i="20"/>
  <c r="AC29" i="20"/>
  <c r="Y29" i="20"/>
  <c r="W29" i="20"/>
  <c r="S29" i="20"/>
  <c r="Q29" i="20"/>
  <c r="M29" i="20"/>
  <c r="K29" i="20"/>
  <c r="G29" i="20"/>
  <c r="E29" i="20"/>
  <c r="BE27" i="20"/>
  <c r="BD27" i="20"/>
  <c r="BC27" i="20"/>
  <c r="BB27" i="20"/>
  <c r="BA27" i="20"/>
  <c r="AZ27" i="20"/>
  <c r="AW27" i="20"/>
  <c r="AU27" i="20"/>
  <c r="AQ27" i="20"/>
  <c r="AO27" i="20"/>
  <c r="AK27" i="20"/>
  <c r="AI27" i="20"/>
  <c r="AE27" i="20"/>
  <c r="AC27" i="20"/>
  <c r="Y27" i="20"/>
  <c r="W27" i="20"/>
  <c r="S27" i="20"/>
  <c r="Q27" i="20"/>
  <c r="M27" i="20"/>
  <c r="K27" i="20"/>
  <c r="G27" i="20"/>
  <c r="E27" i="20"/>
  <c r="BE26" i="20"/>
  <c r="BD26" i="20"/>
  <c r="BC26" i="20"/>
  <c r="BB26" i="20"/>
  <c r="BA26" i="20"/>
  <c r="AZ26" i="20"/>
  <c r="AW26" i="20"/>
  <c r="AU26" i="20"/>
  <c r="AQ26" i="20"/>
  <c r="AO26" i="20"/>
  <c r="AK26" i="20"/>
  <c r="AI26" i="20"/>
  <c r="AE26" i="20"/>
  <c r="AC26" i="20"/>
  <c r="Y26" i="20"/>
  <c r="W26" i="20"/>
  <c r="S26" i="20"/>
  <c r="Q26" i="20"/>
  <c r="M26" i="20"/>
  <c r="K26" i="20"/>
  <c r="G26" i="20"/>
  <c r="E26" i="20"/>
  <c r="BE25" i="20"/>
  <c r="BD25" i="20"/>
  <c r="BC25" i="20"/>
  <c r="BB25" i="20"/>
  <c r="BA25" i="20"/>
  <c r="AZ25" i="20"/>
  <c r="AW25" i="20"/>
  <c r="AU25" i="20"/>
  <c r="AQ25" i="20"/>
  <c r="AO25" i="20"/>
  <c r="AK25" i="20"/>
  <c r="AI25" i="20"/>
  <c r="AE25" i="20"/>
  <c r="AC25" i="20"/>
  <c r="Y25" i="20"/>
  <c r="W25" i="20"/>
  <c r="S25" i="20"/>
  <c r="Q25" i="20"/>
  <c r="M25" i="20"/>
  <c r="K25" i="20"/>
  <c r="G25" i="20"/>
  <c r="E25" i="20"/>
  <c r="BE24" i="20"/>
  <c r="BD24" i="20"/>
  <c r="BC24" i="20"/>
  <c r="BB24" i="20"/>
  <c r="BA24" i="20"/>
  <c r="AZ24" i="20"/>
  <c r="AW24" i="20"/>
  <c r="AU24" i="20"/>
  <c r="AQ24" i="20"/>
  <c r="AO24" i="20"/>
  <c r="AK24" i="20"/>
  <c r="AI24" i="20"/>
  <c r="AE24" i="20"/>
  <c r="AC24" i="20"/>
  <c r="Y24" i="20"/>
  <c r="W24" i="20"/>
  <c r="S24" i="20"/>
  <c r="Q24" i="20"/>
  <c r="M24" i="20"/>
  <c r="K24" i="20"/>
  <c r="G24" i="20"/>
  <c r="E24" i="20"/>
  <c r="BE23" i="20"/>
  <c r="BD23" i="20"/>
  <c r="BC23" i="20"/>
  <c r="BB23" i="20"/>
  <c r="BA23" i="20"/>
  <c r="AZ23" i="20"/>
  <c r="AW23" i="20"/>
  <c r="AU23" i="20"/>
  <c r="AQ23" i="20"/>
  <c r="AO23" i="20"/>
  <c r="AK23" i="20"/>
  <c r="AI23" i="20"/>
  <c r="AE23" i="20"/>
  <c r="AC23" i="20"/>
  <c r="Y23" i="20"/>
  <c r="W23" i="20"/>
  <c r="S23" i="20"/>
  <c r="Q23" i="20"/>
  <c r="M23" i="20"/>
  <c r="K23" i="20"/>
  <c r="G23" i="20"/>
  <c r="E23" i="20"/>
  <c r="BE22" i="20"/>
  <c r="BD22" i="20"/>
  <c r="BC22" i="20"/>
  <c r="BB22" i="20"/>
  <c r="BA22" i="20"/>
  <c r="AZ22" i="20"/>
  <c r="AW22" i="20"/>
  <c r="AU22" i="20"/>
  <c r="AQ22" i="20"/>
  <c r="AO22" i="20"/>
  <c r="AK22" i="20"/>
  <c r="AI22" i="20"/>
  <c r="AE22" i="20"/>
  <c r="AC22" i="20"/>
  <c r="Y22" i="20"/>
  <c r="W22" i="20"/>
  <c r="S22" i="20"/>
  <c r="Q22" i="20"/>
  <c r="M22" i="20"/>
  <c r="K22" i="20"/>
  <c r="G22" i="20"/>
  <c r="E22" i="20"/>
  <c r="BE21" i="20"/>
  <c r="BD21" i="20"/>
  <c r="BC21" i="20"/>
  <c r="BB21" i="20"/>
  <c r="BA21" i="20"/>
  <c r="AZ21" i="20"/>
  <c r="AW21" i="20"/>
  <c r="AU21" i="20"/>
  <c r="AQ21" i="20"/>
  <c r="AO21" i="20"/>
  <c r="AK21" i="20"/>
  <c r="AI21" i="20"/>
  <c r="AE21" i="20"/>
  <c r="AC21" i="20"/>
  <c r="Y21" i="20"/>
  <c r="W21" i="20"/>
  <c r="S21" i="20"/>
  <c r="Q21" i="20"/>
  <c r="M21" i="20"/>
  <c r="K21" i="20"/>
  <c r="G21" i="20"/>
  <c r="E21" i="20"/>
  <c r="BE20" i="20"/>
  <c r="BD20" i="20"/>
  <c r="BC20" i="20"/>
  <c r="BB20" i="20"/>
  <c r="BA20" i="20"/>
  <c r="AZ20" i="20"/>
  <c r="AW20" i="20"/>
  <c r="AU20" i="20"/>
  <c r="AQ20" i="20"/>
  <c r="AO20" i="20"/>
  <c r="AK20" i="20"/>
  <c r="AI20" i="20"/>
  <c r="AE20" i="20"/>
  <c r="AC20" i="20"/>
  <c r="Y20" i="20"/>
  <c r="W20" i="20"/>
  <c r="S20" i="20"/>
  <c r="Q20" i="20"/>
  <c r="M20" i="20"/>
  <c r="K20" i="20"/>
  <c r="G20" i="20"/>
  <c r="E20" i="20"/>
  <c r="BE19" i="20"/>
  <c r="BD19" i="20"/>
  <c r="BC19" i="20"/>
  <c r="BB19" i="20"/>
  <c r="BA19" i="20"/>
  <c r="AZ19" i="20"/>
  <c r="AW19" i="20"/>
  <c r="AU19" i="20"/>
  <c r="AQ19" i="20"/>
  <c r="AO19" i="20"/>
  <c r="AK19" i="20"/>
  <c r="AI19" i="20"/>
  <c r="AE19" i="20"/>
  <c r="AC19" i="20"/>
  <c r="Y19" i="20"/>
  <c r="W19" i="20"/>
  <c r="S19" i="20"/>
  <c r="Q19" i="20"/>
  <c r="M19" i="20"/>
  <c r="K19" i="20"/>
  <c r="G19" i="20"/>
  <c r="E19" i="20"/>
  <c r="BE18" i="20"/>
  <c r="BD18" i="20"/>
  <c r="BC18" i="20"/>
  <c r="BB18" i="20"/>
  <c r="BA18" i="20"/>
  <c r="AZ18" i="20"/>
  <c r="AW18" i="20"/>
  <c r="AU18" i="20"/>
  <c r="AQ18" i="20"/>
  <c r="AO18" i="20"/>
  <c r="AK18" i="20"/>
  <c r="AI18" i="20"/>
  <c r="AE18" i="20"/>
  <c r="AC18" i="20"/>
  <c r="Y18" i="20"/>
  <c r="W18" i="20"/>
  <c r="S18" i="20"/>
  <c r="Q18" i="20"/>
  <c r="M18" i="20"/>
  <c r="K18" i="20"/>
  <c r="G18" i="20"/>
  <c r="E18" i="20"/>
  <c r="BE17" i="20"/>
  <c r="BD17" i="20"/>
  <c r="BC17" i="20"/>
  <c r="BB17" i="20"/>
  <c r="BA17" i="20"/>
  <c r="AZ17" i="20"/>
  <c r="AW17" i="20"/>
  <c r="AU17" i="20"/>
  <c r="AQ17" i="20"/>
  <c r="AO17" i="20"/>
  <c r="AK17" i="20"/>
  <c r="AI17" i="20"/>
  <c r="AE17" i="20"/>
  <c r="AC17" i="20"/>
  <c r="Y17" i="20"/>
  <c r="W17" i="20"/>
  <c r="S17" i="20"/>
  <c r="Q17" i="20"/>
  <c r="M17" i="20"/>
  <c r="K17" i="20"/>
  <c r="BE16" i="20"/>
  <c r="BD16" i="20"/>
  <c r="BC16" i="20"/>
  <c r="BB16" i="20"/>
  <c r="BA16" i="20"/>
  <c r="AZ16" i="20"/>
  <c r="AW16" i="20"/>
  <c r="AU16" i="20"/>
  <c r="AQ16" i="20"/>
  <c r="AO16" i="20"/>
  <c r="AK16" i="20"/>
  <c r="AI16" i="20"/>
  <c r="AE16" i="20"/>
  <c r="AC16" i="20"/>
  <c r="Y16" i="20"/>
  <c r="W16" i="20"/>
  <c r="S16" i="20"/>
  <c r="Q16" i="20"/>
  <c r="M16" i="20"/>
  <c r="K16" i="20"/>
  <c r="BE15" i="20"/>
  <c r="BD15" i="20"/>
  <c r="BC15" i="20"/>
  <c r="BB15" i="20"/>
  <c r="BA15" i="20"/>
  <c r="AZ15" i="20"/>
  <c r="AW15" i="20"/>
  <c r="AU15" i="20"/>
  <c r="AQ15" i="20"/>
  <c r="AO15" i="20"/>
  <c r="AK15" i="20"/>
  <c r="AI15" i="20"/>
  <c r="AE15" i="20"/>
  <c r="AC15" i="20"/>
  <c r="Y15" i="20"/>
  <c r="W15" i="20"/>
  <c r="S15" i="20"/>
  <c r="Q15" i="20"/>
  <c r="M15" i="20"/>
  <c r="K15" i="20"/>
  <c r="BE14" i="20"/>
  <c r="BD14" i="20"/>
  <c r="BC14" i="20"/>
  <c r="BB14" i="20"/>
  <c r="BA14" i="20"/>
  <c r="AZ14" i="20"/>
  <c r="AW14" i="20"/>
  <c r="AU14" i="20"/>
  <c r="AQ14" i="20"/>
  <c r="AO14" i="20"/>
  <c r="AK14" i="20"/>
  <c r="AI14" i="20"/>
  <c r="AE14" i="20"/>
  <c r="AC14" i="20"/>
  <c r="Y14" i="20"/>
  <c r="W14" i="20"/>
  <c r="S14" i="20"/>
  <c r="Q14" i="20"/>
  <c r="M14" i="20"/>
  <c r="K14" i="20"/>
  <c r="BE13" i="20"/>
  <c r="BD13" i="20"/>
  <c r="BC13" i="20"/>
  <c r="BB13" i="20"/>
  <c r="BA13" i="20"/>
  <c r="AZ13" i="20"/>
  <c r="AW13" i="20"/>
  <c r="AU13" i="20"/>
  <c r="AQ13" i="20"/>
  <c r="AO13" i="20"/>
  <c r="AK13" i="20"/>
  <c r="AI13" i="20"/>
  <c r="AE13" i="20"/>
  <c r="AC13" i="20"/>
  <c r="Y13" i="20"/>
  <c r="W13" i="20"/>
  <c r="S13" i="20"/>
  <c r="Q13" i="20"/>
  <c r="M13" i="20"/>
  <c r="K13" i="20"/>
  <c r="BE12" i="20"/>
  <c r="BD12" i="20"/>
  <c r="BC12" i="20"/>
  <c r="BB12" i="20"/>
  <c r="BA12" i="20"/>
  <c r="AZ12" i="20"/>
  <c r="AW12" i="20"/>
  <c r="AU12" i="20"/>
  <c r="AQ12" i="20"/>
  <c r="AO12" i="20"/>
  <c r="AK12" i="20"/>
  <c r="AI12" i="20"/>
  <c r="AE12" i="20"/>
  <c r="AC12" i="20"/>
  <c r="AC34" i="20" s="1"/>
  <c r="Y12" i="20"/>
  <c r="W12" i="20"/>
  <c r="S12" i="20"/>
  <c r="Q12" i="20"/>
  <c r="M12" i="20"/>
  <c r="K12" i="20"/>
  <c r="AY10" i="20"/>
  <c r="AS10" i="20"/>
  <c r="AM10" i="20"/>
  <c r="AG10" i="20"/>
  <c r="AA10" i="20"/>
  <c r="U10" i="20"/>
  <c r="O10" i="20"/>
  <c r="I10" i="20"/>
  <c r="AS55" i="20"/>
  <c r="BE45" i="20"/>
  <c r="AY55" i="20"/>
  <c r="M40" i="20"/>
  <c r="AZ40" i="20"/>
  <c r="Q40" i="20"/>
  <c r="BB40" i="20"/>
  <c r="AW92" i="7"/>
  <c r="AW91" i="7"/>
  <c r="AU92" i="7"/>
  <c r="AU91" i="7"/>
  <c r="AQ92" i="7"/>
  <c r="AQ91" i="7"/>
  <c r="AO92" i="7"/>
  <c r="AO91" i="7"/>
  <c r="AK92" i="7"/>
  <c r="AK91" i="7"/>
  <c r="AI92" i="7"/>
  <c r="AI91" i="7"/>
  <c r="AE92" i="7"/>
  <c r="AE91" i="7"/>
  <c r="AC92" i="7"/>
  <c r="AC91" i="7"/>
  <c r="Y92" i="7"/>
  <c r="Y91" i="7"/>
  <c r="W92" i="7"/>
  <c r="W91" i="7"/>
  <c r="M92" i="7"/>
  <c r="M91" i="7"/>
  <c r="K92" i="7"/>
  <c r="K91" i="7"/>
  <c r="G92" i="7"/>
  <c r="G91" i="7"/>
  <c r="E92" i="7"/>
  <c r="E91" i="7"/>
  <c r="E22" i="19"/>
  <c r="G22" i="19"/>
  <c r="K22" i="19"/>
  <c r="M22" i="19"/>
  <c r="Q22" i="19"/>
  <c r="S22" i="19"/>
  <c r="W22" i="19"/>
  <c r="Y22" i="19"/>
  <c r="AC22" i="19"/>
  <c r="AE22" i="19"/>
  <c r="AI22" i="19"/>
  <c r="AK22" i="19"/>
  <c r="AO22" i="19"/>
  <c r="AQ22" i="19"/>
  <c r="AU22" i="19"/>
  <c r="AW22" i="19"/>
  <c r="AZ22" i="19"/>
  <c r="BA22" i="19"/>
  <c r="BB22" i="19"/>
  <c r="BC22" i="19"/>
  <c r="BD22" i="19"/>
  <c r="BE22" i="19"/>
  <c r="I10" i="19"/>
  <c r="O10" i="19"/>
  <c r="U10" i="19"/>
  <c r="AA10" i="19"/>
  <c r="AG10" i="19"/>
  <c r="AM10" i="19"/>
  <c r="AS10" i="19"/>
  <c r="AY10" i="19"/>
  <c r="I10" i="18"/>
  <c r="O10" i="18"/>
  <c r="U10" i="18"/>
  <c r="AA10" i="18"/>
  <c r="AG10" i="18"/>
  <c r="AM10" i="18"/>
  <c r="AS10" i="18"/>
  <c r="AY10" i="18"/>
  <c r="K12" i="19"/>
  <c r="M12" i="19"/>
  <c r="Q12" i="19"/>
  <c r="S12" i="19"/>
  <c r="W12" i="19"/>
  <c r="Y12" i="19"/>
  <c r="AC12" i="19"/>
  <c r="AE12" i="19"/>
  <c r="AI12" i="19"/>
  <c r="AK12" i="19"/>
  <c r="AO12" i="19"/>
  <c r="AQ12" i="19"/>
  <c r="AU12" i="19"/>
  <c r="AW12" i="19"/>
  <c r="AZ12" i="19"/>
  <c r="BA12" i="19"/>
  <c r="BB12" i="19"/>
  <c r="BC12" i="19"/>
  <c r="BD12" i="19"/>
  <c r="BE12" i="19"/>
  <c r="K13" i="19"/>
  <c r="M13" i="19"/>
  <c r="Q13" i="19"/>
  <c r="S13" i="19"/>
  <c r="W13" i="19"/>
  <c r="Y13" i="19"/>
  <c r="AC13" i="19"/>
  <c r="AE13" i="19"/>
  <c r="AI13" i="19"/>
  <c r="AK13" i="19"/>
  <c r="AO13" i="19"/>
  <c r="AQ13" i="19"/>
  <c r="AU13" i="19"/>
  <c r="AW13" i="19"/>
  <c r="AZ13" i="19"/>
  <c r="BA13" i="19"/>
  <c r="BB13" i="19"/>
  <c r="BC13" i="19"/>
  <c r="BD13" i="19"/>
  <c r="BE13" i="19"/>
  <c r="K14" i="19"/>
  <c r="M14" i="19"/>
  <c r="Q14" i="19"/>
  <c r="S14" i="19"/>
  <c r="W14" i="19"/>
  <c r="Y14" i="19"/>
  <c r="AC14" i="19"/>
  <c r="AE14" i="19"/>
  <c r="AI14" i="19"/>
  <c r="AK14" i="19"/>
  <c r="AO14" i="19"/>
  <c r="AQ14" i="19"/>
  <c r="AU14" i="19"/>
  <c r="AW14" i="19"/>
  <c r="AZ14" i="19"/>
  <c r="BA14" i="19"/>
  <c r="BB14" i="19"/>
  <c r="BC14" i="19"/>
  <c r="BD14" i="19"/>
  <c r="BE14" i="19"/>
  <c r="K15" i="19"/>
  <c r="M15" i="19"/>
  <c r="Q15" i="19"/>
  <c r="S15" i="19"/>
  <c r="W15" i="19"/>
  <c r="Y15" i="19"/>
  <c r="AC15" i="19"/>
  <c r="AE15" i="19"/>
  <c r="AI15" i="19"/>
  <c r="AK15" i="19"/>
  <c r="AO15" i="19"/>
  <c r="AQ15" i="19"/>
  <c r="AU15" i="19"/>
  <c r="AW15" i="19"/>
  <c r="AZ15" i="19"/>
  <c r="BA15" i="19"/>
  <c r="BB15" i="19"/>
  <c r="BC15" i="19"/>
  <c r="BD15" i="19"/>
  <c r="BE15" i="19"/>
  <c r="K16" i="19"/>
  <c r="M16" i="19"/>
  <c r="Q16" i="19"/>
  <c r="S16" i="19"/>
  <c r="W16" i="19"/>
  <c r="Y16" i="19"/>
  <c r="AC16" i="19"/>
  <c r="AE16" i="19"/>
  <c r="AI16" i="19"/>
  <c r="AK16" i="19"/>
  <c r="AO16" i="19"/>
  <c r="AQ16" i="19"/>
  <c r="AU16" i="19"/>
  <c r="AW16" i="19"/>
  <c r="AZ16" i="19"/>
  <c r="BA16" i="19"/>
  <c r="BB16" i="19"/>
  <c r="BC16" i="19"/>
  <c r="BD16" i="19"/>
  <c r="BE16" i="19"/>
  <c r="K17" i="19"/>
  <c r="M17" i="19"/>
  <c r="Q17" i="19"/>
  <c r="S17" i="19"/>
  <c r="W17" i="19"/>
  <c r="Y17" i="19"/>
  <c r="AC17" i="19"/>
  <c r="AE17" i="19"/>
  <c r="AI17" i="19"/>
  <c r="AK17" i="19"/>
  <c r="AO17" i="19"/>
  <c r="AQ17" i="19"/>
  <c r="AU17" i="19"/>
  <c r="AW17" i="19"/>
  <c r="AZ17" i="19"/>
  <c r="BA17" i="19"/>
  <c r="BB17" i="19"/>
  <c r="BC17" i="19"/>
  <c r="BD17" i="19"/>
  <c r="BE17" i="19"/>
  <c r="E18" i="19"/>
  <c r="G18" i="19"/>
  <c r="K18" i="19"/>
  <c r="M18" i="19"/>
  <c r="Q18" i="19"/>
  <c r="S18" i="19"/>
  <c r="W18" i="19"/>
  <c r="Y18" i="19"/>
  <c r="AC18" i="19"/>
  <c r="AE18" i="19"/>
  <c r="AI18" i="19"/>
  <c r="AK18" i="19"/>
  <c r="AO18" i="19"/>
  <c r="AQ18" i="19"/>
  <c r="AU18" i="19"/>
  <c r="AW18" i="19"/>
  <c r="AZ18" i="19"/>
  <c r="BA18" i="19"/>
  <c r="BB18" i="19"/>
  <c r="BC18" i="19"/>
  <c r="BD18" i="19"/>
  <c r="BE18" i="19"/>
  <c r="E19" i="19"/>
  <c r="G19" i="19"/>
  <c r="K19" i="19"/>
  <c r="M19" i="19"/>
  <c r="Q19" i="19"/>
  <c r="S19" i="19"/>
  <c r="W19" i="19"/>
  <c r="Y19" i="19"/>
  <c r="AC19" i="19"/>
  <c r="AE19" i="19"/>
  <c r="AI19" i="19"/>
  <c r="AK19" i="19"/>
  <c r="AO19" i="19"/>
  <c r="AQ19" i="19"/>
  <c r="AU19" i="19"/>
  <c r="AW19" i="19"/>
  <c r="AZ19" i="19"/>
  <c r="BA19" i="19"/>
  <c r="BB19" i="19"/>
  <c r="BC19" i="19"/>
  <c r="BD19" i="19"/>
  <c r="BE19" i="19"/>
  <c r="E20" i="19"/>
  <c r="G20" i="19"/>
  <c r="K20" i="19"/>
  <c r="M20" i="19"/>
  <c r="Q20" i="19"/>
  <c r="S20" i="19"/>
  <c r="W20" i="19"/>
  <c r="Y20" i="19"/>
  <c r="AC20" i="19"/>
  <c r="AE20" i="19"/>
  <c r="AI20" i="19"/>
  <c r="AK20" i="19"/>
  <c r="AO20" i="19"/>
  <c r="AQ20" i="19"/>
  <c r="AU20" i="19"/>
  <c r="AW20" i="19"/>
  <c r="AZ20" i="19"/>
  <c r="BA20" i="19"/>
  <c r="BB20" i="19"/>
  <c r="BC20" i="19"/>
  <c r="BD20" i="19"/>
  <c r="BE20" i="19"/>
  <c r="E21" i="19"/>
  <c r="G21" i="19"/>
  <c r="K21" i="19"/>
  <c r="M21" i="19"/>
  <c r="Q21" i="19"/>
  <c r="S21" i="19"/>
  <c r="W21" i="19"/>
  <c r="Y21" i="19"/>
  <c r="AC21" i="19"/>
  <c r="AE21" i="19"/>
  <c r="AI21" i="19"/>
  <c r="AK21" i="19"/>
  <c r="AO21" i="19"/>
  <c r="AQ21" i="19"/>
  <c r="AU21" i="19"/>
  <c r="AW21" i="19"/>
  <c r="AZ21" i="19"/>
  <c r="BA21" i="19"/>
  <c r="BB21" i="19"/>
  <c r="BC21" i="19"/>
  <c r="BD21" i="19"/>
  <c r="BE21" i="19"/>
  <c r="E23" i="19"/>
  <c r="G23" i="19"/>
  <c r="K23" i="19"/>
  <c r="M23" i="19"/>
  <c r="Q23" i="19"/>
  <c r="S23" i="19"/>
  <c r="W23" i="19"/>
  <c r="Y23" i="19"/>
  <c r="AC23" i="19"/>
  <c r="AE23" i="19"/>
  <c r="AI23" i="19"/>
  <c r="AK23" i="19"/>
  <c r="AO23" i="19"/>
  <c r="AQ23" i="19"/>
  <c r="AU23" i="19"/>
  <c r="AW23" i="19"/>
  <c r="AZ23" i="19"/>
  <c r="BA23" i="19"/>
  <c r="BB23" i="19"/>
  <c r="BC23" i="19"/>
  <c r="BD23" i="19"/>
  <c r="BE23" i="19"/>
  <c r="E24" i="19"/>
  <c r="G24" i="19"/>
  <c r="K24" i="19"/>
  <c r="M24" i="19"/>
  <c r="Q24" i="19"/>
  <c r="S24" i="19"/>
  <c r="W24" i="19"/>
  <c r="Y24" i="19"/>
  <c r="AC24" i="19"/>
  <c r="AE24" i="19"/>
  <c r="AI24" i="19"/>
  <c r="AK24" i="19"/>
  <c r="AO24" i="19"/>
  <c r="AQ24" i="19"/>
  <c r="AU24" i="19"/>
  <c r="AW24" i="19"/>
  <c r="AZ24" i="19"/>
  <c r="BA24" i="19"/>
  <c r="BB24" i="19"/>
  <c r="BC24" i="19"/>
  <c r="BD24" i="19"/>
  <c r="BE24" i="19"/>
  <c r="E25" i="19"/>
  <c r="G25" i="19"/>
  <c r="K25" i="19"/>
  <c r="M25" i="19"/>
  <c r="Q25" i="19"/>
  <c r="S25" i="19"/>
  <c r="W25" i="19"/>
  <c r="Y25" i="19"/>
  <c r="AC25" i="19"/>
  <c r="AE25" i="19"/>
  <c r="AI25" i="19"/>
  <c r="AK25" i="19"/>
  <c r="AO25" i="19"/>
  <c r="AQ25" i="19"/>
  <c r="AU25" i="19"/>
  <c r="AW25" i="19"/>
  <c r="AZ25" i="19"/>
  <c r="BA25" i="19"/>
  <c r="BB25" i="19"/>
  <c r="BC25" i="19"/>
  <c r="BD25" i="19"/>
  <c r="BE25" i="19"/>
  <c r="E26" i="19"/>
  <c r="G26" i="19"/>
  <c r="K26" i="19"/>
  <c r="M26" i="19"/>
  <c r="Q26" i="19"/>
  <c r="S26" i="19"/>
  <c r="W26" i="19"/>
  <c r="Y26" i="19"/>
  <c r="AC26" i="19"/>
  <c r="AE26" i="19"/>
  <c r="AI26" i="19"/>
  <c r="AK26" i="19"/>
  <c r="AO26" i="19"/>
  <c r="AQ26" i="19"/>
  <c r="AU26" i="19"/>
  <c r="AW26" i="19"/>
  <c r="AZ26" i="19"/>
  <c r="BA26" i="19"/>
  <c r="BB26" i="19"/>
  <c r="BC26" i="19"/>
  <c r="BD26" i="19"/>
  <c r="BE26" i="19"/>
  <c r="E27" i="19"/>
  <c r="G27" i="19"/>
  <c r="K27" i="19"/>
  <c r="M27" i="19"/>
  <c r="Q27" i="19"/>
  <c r="S27" i="19"/>
  <c r="W27" i="19"/>
  <c r="Y27" i="19"/>
  <c r="AC27" i="19"/>
  <c r="AE27" i="19"/>
  <c r="AI27" i="19"/>
  <c r="AK27" i="19"/>
  <c r="AO27" i="19"/>
  <c r="AQ27" i="19"/>
  <c r="AU27" i="19"/>
  <c r="AW27" i="19"/>
  <c r="AZ27" i="19"/>
  <c r="BA27" i="19"/>
  <c r="BB27" i="19"/>
  <c r="BC27" i="19"/>
  <c r="BD27" i="19"/>
  <c r="BE27" i="19"/>
  <c r="E28" i="19"/>
  <c r="G28" i="19"/>
  <c r="K28" i="19"/>
  <c r="M28" i="19"/>
  <c r="Q28" i="19"/>
  <c r="S28" i="19"/>
  <c r="W28" i="19"/>
  <c r="Y28" i="19"/>
  <c r="AC28" i="19"/>
  <c r="AE28" i="19"/>
  <c r="AI28" i="19"/>
  <c r="AK28" i="19"/>
  <c r="AO28" i="19"/>
  <c r="AQ28" i="19"/>
  <c r="AU28" i="19"/>
  <c r="AW28" i="19"/>
  <c r="AZ28" i="19"/>
  <c r="BA28" i="19"/>
  <c r="BB28" i="19"/>
  <c r="BC28" i="19"/>
  <c r="BD28" i="19"/>
  <c r="BE28" i="19"/>
  <c r="E29" i="19"/>
  <c r="G29" i="19"/>
  <c r="K29" i="19"/>
  <c r="M29" i="19"/>
  <c r="Q29" i="19"/>
  <c r="S29" i="19"/>
  <c r="W29" i="19"/>
  <c r="Y29" i="19"/>
  <c r="AC29" i="19"/>
  <c r="AE29" i="19"/>
  <c r="AI29" i="19"/>
  <c r="AK29" i="19"/>
  <c r="AO29" i="19"/>
  <c r="AQ29" i="19"/>
  <c r="AU29" i="19"/>
  <c r="AW29" i="19"/>
  <c r="AZ29" i="19"/>
  <c r="BA29" i="19"/>
  <c r="BB29" i="19"/>
  <c r="BC29" i="19"/>
  <c r="BD29" i="19"/>
  <c r="BE29" i="19"/>
  <c r="D32" i="19"/>
  <c r="F32" i="19"/>
  <c r="H32" i="19"/>
  <c r="J32" i="19"/>
  <c r="L32" i="19"/>
  <c r="N32" i="19"/>
  <c r="P32" i="19"/>
  <c r="R32" i="19"/>
  <c r="T32" i="19"/>
  <c r="V32" i="19"/>
  <c r="X32" i="19"/>
  <c r="Z32" i="19"/>
  <c r="AB32" i="19"/>
  <c r="AD32" i="19"/>
  <c r="AF32" i="19"/>
  <c r="AH32" i="19"/>
  <c r="AJ32" i="19"/>
  <c r="AL32" i="19"/>
  <c r="AN32" i="19"/>
  <c r="AP32" i="19"/>
  <c r="AR32" i="19"/>
  <c r="AT32" i="19"/>
  <c r="E35" i="19"/>
  <c r="G35" i="19"/>
  <c r="K35" i="19"/>
  <c r="M35" i="19"/>
  <c r="Q35" i="19"/>
  <c r="S35" i="19"/>
  <c r="W35" i="19"/>
  <c r="Y35" i="19"/>
  <c r="AC35" i="19"/>
  <c r="AE35" i="19"/>
  <c r="AI35" i="19"/>
  <c r="AK35" i="19"/>
  <c r="AO35" i="19"/>
  <c r="AQ35" i="19"/>
  <c r="AU35" i="19"/>
  <c r="AW35" i="19"/>
  <c r="AZ35" i="19"/>
  <c r="BA35" i="19"/>
  <c r="BB35" i="19"/>
  <c r="BC35" i="19"/>
  <c r="BE35" i="19"/>
  <c r="E36" i="19"/>
  <c r="G36" i="19"/>
  <c r="K36" i="19"/>
  <c r="M36" i="19"/>
  <c r="Q36" i="19"/>
  <c r="S36" i="19"/>
  <c r="W36" i="19"/>
  <c r="Y36" i="19"/>
  <c r="AC36" i="19"/>
  <c r="AE36" i="19"/>
  <c r="AI36" i="19"/>
  <c r="AK36" i="19"/>
  <c r="AO36" i="19"/>
  <c r="AQ36" i="19"/>
  <c r="AU36" i="19"/>
  <c r="AW36" i="19"/>
  <c r="AZ36" i="19"/>
  <c r="BA36" i="19"/>
  <c r="BB36" i="19"/>
  <c r="BC36" i="19"/>
  <c r="BE36" i="19"/>
  <c r="E38" i="19"/>
  <c r="G38" i="19"/>
  <c r="K38" i="19"/>
  <c r="M38" i="19"/>
  <c r="Q38" i="19"/>
  <c r="S38" i="19"/>
  <c r="W38" i="19"/>
  <c r="Y38" i="19"/>
  <c r="AC38" i="19"/>
  <c r="AE38" i="19"/>
  <c r="AI38" i="19"/>
  <c r="AK38" i="19"/>
  <c r="AO38" i="19"/>
  <c r="AQ38" i="19"/>
  <c r="AU38" i="19"/>
  <c r="AW38" i="19"/>
  <c r="AZ38" i="19"/>
  <c r="BA38" i="19"/>
  <c r="BB38" i="19"/>
  <c r="BC38" i="19"/>
  <c r="BE38" i="19"/>
  <c r="D39" i="19"/>
  <c r="E39" i="19" s="1"/>
  <c r="F39" i="19"/>
  <c r="G39" i="19" s="1"/>
  <c r="J39" i="19"/>
  <c r="K39" i="19" s="1"/>
  <c r="L39" i="19"/>
  <c r="M39" i="19" s="1"/>
  <c r="P39" i="19"/>
  <c r="Q39" i="19" s="1"/>
  <c r="R39" i="19"/>
  <c r="S39" i="19" s="1"/>
  <c r="V39" i="19"/>
  <c r="W39" i="19" s="1"/>
  <c r="X39" i="19"/>
  <c r="Y39" i="19" s="1"/>
  <c r="AB39" i="19"/>
  <c r="AC39" i="19" s="1"/>
  <c r="AD39" i="19"/>
  <c r="AE39" i="19" s="1"/>
  <c r="AH39" i="19"/>
  <c r="AI39" i="19" s="1"/>
  <c r="AJ39" i="19"/>
  <c r="AK39" i="19" s="1"/>
  <c r="AN39" i="19"/>
  <c r="AO39" i="19" s="1"/>
  <c r="AP39" i="19"/>
  <c r="AQ39" i="19" s="1"/>
  <c r="AT39" i="19"/>
  <c r="AU39" i="19" s="1"/>
  <c r="AV39" i="19"/>
  <c r="I42" i="19"/>
  <c r="O42" i="19"/>
  <c r="U42" i="19"/>
  <c r="AA42" i="19"/>
  <c r="AG42" i="19"/>
  <c r="AM42" i="19"/>
  <c r="AS42" i="19"/>
  <c r="AY42" i="19"/>
  <c r="I43" i="19"/>
  <c r="O43" i="19"/>
  <c r="U43" i="19"/>
  <c r="AA43" i="19"/>
  <c r="AG43" i="19"/>
  <c r="AM43" i="19"/>
  <c r="AS43" i="19"/>
  <c r="AY43" i="19"/>
  <c r="I44" i="19"/>
  <c r="O44" i="19"/>
  <c r="U44" i="19"/>
  <c r="AA44" i="19"/>
  <c r="AG44" i="19"/>
  <c r="AM44" i="19"/>
  <c r="AS44" i="19"/>
  <c r="AY44" i="19"/>
  <c r="I45" i="19"/>
  <c r="O45" i="19"/>
  <c r="U45" i="19"/>
  <c r="AA45" i="19"/>
  <c r="AG45" i="19"/>
  <c r="AM45" i="19"/>
  <c r="AS45" i="19"/>
  <c r="AY45" i="19"/>
  <c r="I46" i="19"/>
  <c r="O46" i="19"/>
  <c r="U46" i="19"/>
  <c r="AA46" i="19"/>
  <c r="AG46" i="19"/>
  <c r="AM46" i="19"/>
  <c r="AS46" i="19"/>
  <c r="AY46" i="19"/>
  <c r="I47" i="19"/>
  <c r="O47" i="19"/>
  <c r="U47" i="19"/>
  <c r="AA47" i="19"/>
  <c r="AG47" i="19"/>
  <c r="AM47" i="19"/>
  <c r="AS47" i="19"/>
  <c r="AY47" i="19"/>
  <c r="I48" i="19"/>
  <c r="O48" i="19"/>
  <c r="U48" i="19"/>
  <c r="AA48" i="19"/>
  <c r="AG48" i="19"/>
  <c r="AM48" i="19"/>
  <c r="AS48" i="19"/>
  <c r="AY48" i="19"/>
  <c r="I49" i="19"/>
  <c r="O49" i="19"/>
  <c r="U49" i="19"/>
  <c r="AA49" i="19"/>
  <c r="AG49" i="19"/>
  <c r="AM49" i="19"/>
  <c r="AS49" i="19"/>
  <c r="AY49" i="19"/>
  <c r="I50" i="19"/>
  <c r="O50" i="19"/>
  <c r="U50" i="19"/>
  <c r="AA50" i="19"/>
  <c r="AG50" i="19"/>
  <c r="AM50" i="19"/>
  <c r="AS50" i="19"/>
  <c r="AY50" i="19"/>
  <c r="I51" i="19"/>
  <c r="O51" i="19"/>
  <c r="U51" i="19"/>
  <c r="AA51" i="19"/>
  <c r="AG51" i="19"/>
  <c r="AM51" i="19"/>
  <c r="AS51" i="19"/>
  <c r="AY51" i="19"/>
  <c r="I52" i="19"/>
  <c r="O52" i="19"/>
  <c r="U52" i="19"/>
  <c r="AA52" i="19"/>
  <c r="AG52" i="19"/>
  <c r="AM52" i="19"/>
  <c r="AS52" i="19"/>
  <c r="AY52" i="19"/>
  <c r="I53" i="19"/>
  <c r="O53" i="19"/>
  <c r="U53" i="19"/>
  <c r="AA53" i="19"/>
  <c r="AG53" i="19"/>
  <c r="AM53" i="19"/>
  <c r="AS53" i="19"/>
  <c r="AY53" i="19"/>
  <c r="AK22" i="18"/>
  <c r="AC15" i="18"/>
  <c r="AU13" i="18"/>
  <c r="AU14" i="18"/>
  <c r="AU15" i="18"/>
  <c r="AU16" i="18"/>
  <c r="AU17" i="18"/>
  <c r="AU18" i="18"/>
  <c r="AU19" i="18"/>
  <c r="AU20" i="18"/>
  <c r="AU21" i="18"/>
  <c r="AU22" i="18"/>
  <c r="AU23" i="18"/>
  <c r="AU25" i="18"/>
  <c r="AU26" i="18"/>
  <c r="AU27" i="18"/>
  <c r="AU28" i="18"/>
  <c r="AU29" i="18"/>
  <c r="AQ22" i="18"/>
  <c r="AQ23" i="18"/>
  <c r="AQ25" i="18"/>
  <c r="AQ26" i="18"/>
  <c r="AQ27" i="18"/>
  <c r="AQ28" i="18"/>
  <c r="AQ29" i="18"/>
  <c r="AO17" i="18"/>
  <c r="AO18" i="18"/>
  <c r="AO19" i="18"/>
  <c r="AO20" i="18"/>
  <c r="AO21" i="18"/>
  <c r="AO22" i="18"/>
  <c r="AO23" i="18"/>
  <c r="AO25" i="18"/>
  <c r="AO26" i="18"/>
  <c r="AO27" i="18"/>
  <c r="AO28" i="18"/>
  <c r="AO29" i="18"/>
  <c r="AK21" i="18"/>
  <c r="AK20" i="18"/>
  <c r="AK19" i="18"/>
  <c r="AK18" i="18"/>
  <c r="AK17" i="18"/>
  <c r="AI29" i="18"/>
  <c r="AI28" i="18"/>
  <c r="AI27" i="18"/>
  <c r="AI26" i="18"/>
  <c r="AI25" i="18"/>
  <c r="AI23" i="18"/>
  <c r="AI22" i="18"/>
  <c r="AI21" i="18"/>
  <c r="AI20" i="18"/>
  <c r="AI19" i="18"/>
  <c r="AI18" i="18"/>
  <c r="AI17" i="18"/>
  <c r="AE12" i="18"/>
  <c r="AE13" i="18"/>
  <c r="AE14" i="18"/>
  <c r="AE15" i="18"/>
  <c r="AE16" i="18"/>
  <c r="AC12" i="18"/>
  <c r="AC13" i="18"/>
  <c r="AC14" i="18"/>
  <c r="AC16" i="18"/>
  <c r="AC19" i="18"/>
  <c r="AC20" i="18"/>
  <c r="AC21" i="18"/>
  <c r="AC22" i="18"/>
  <c r="AC23" i="18"/>
  <c r="AC25" i="18"/>
  <c r="AC26" i="18"/>
  <c r="AC27" i="18"/>
  <c r="AC28" i="18"/>
  <c r="AC29" i="18"/>
  <c r="AE19" i="18"/>
  <c r="AE20" i="18"/>
  <c r="AE21" i="18"/>
  <c r="AE22" i="18"/>
  <c r="AE23" i="18"/>
  <c r="AE25" i="18"/>
  <c r="AE26" i="18"/>
  <c r="AE27" i="18"/>
  <c r="AE28" i="18"/>
  <c r="AE29" i="18"/>
  <c r="AC17" i="18"/>
  <c r="AC18" i="18"/>
  <c r="Y13" i="18"/>
  <c r="Y14" i="18"/>
  <c r="Y15" i="18"/>
  <c r="Y16" i="18"/>
  <c r="Y17" i="18"/>
  <c r="Y18" i="18"/>
  <c r="Y19" i="18"/>
  <c r="Y20" i="18"/>
  <c r="Y21" i="18"/>
  <c r="Y22" i="18"/>
  <c r="Y23" i="18"/>
  <c r="Y25" i="18"/>
  <c r="Y26" i="18"/>
  <c r="Y27" i="18"/>
  <c r="Y28" i="18"/>
  <c r="Y29" i="18"/>
  <c r="W13" i="18"/>
  <c r="W14" i="18"/>
  <c r="W15" i="18"/>
  <c r="W16" i="18"/>
  <c r="W17" i="18"/>
  <c r="W18" i="18"/>
  <c r="W19" i="18"/>
  <c r="W20" i="18"/>
  <c r="W21" i="18"/>
  <c r="W22" i="18"/>
  <c r="W23" i="18"/>
  <c r="W25" i="18"/>
  <c r="W26" i="18"/>
  <c r="W27" i="18"/>
  <c r="W28" i="18"/>
  <c r="W29" i="18"/>
  <c r="S13" i="18"/>
  <c r="S14" i="18"/>
  <c r="S15" i="18"/>
  <c r="S16" i="18"/>
  <c r="S17" i="18"/>
  <c r="S18" i="18"/>
  <c r="S19" i="18"/>
  <c r="S20" i="18"/>
  <c r="S21" i="18"/>
  <c r="S22" i="18"/>
  <c r="S23" i="18"/>
  <c r="S25" i="18"/>
  <c r="S26" i="18"/>
  <c r="S27" i="18"/>
  <c r="S28" i="18"/>
  <c r="S29" i="18"/>
  <c r="Q13" i="18"/>
  <c r="Q14" i="18"/>
  <c r="Q15" i="18"/>
  <c r="Q16" i="18"/>
  <c r="Q17" i="18"/>
  <c r="Q18" i="18"/>
  <c r="Q19" i="18"/>
  <c r="Q20" i="18"/>
  <c r="Q21" i="18"/>
  <c r="Q22" i="18"/>
  <c r="Q23" i="18"/>
  <c r="Q25" i="18"/>
  <c r="Q26" i="18"/>
  <c r="Q27" i="18"/>
  <c r="Q28" i="18"/>
  <c r="Q29" i="18"/>
  <c r="M13" i="18"/>
  <c r="M14" i="18"/>
  <c r="M15" i="18"/>
  <c r="M16" i="18"/>
  <c r="M17" i="18"/>
  <c r="M18" i="18"/>
  <c r="M19" i="18"/>
  <c r="M20" i="18"/>
  <c r="M21" i="18"/>
  <c r="M22" i="18"/>
  <c r="M23" i="18"/>
  <c r="M25" i="18"/>
  <c r="M26" i="18"/>
  <c r="M27" i="18"/>
  <c r="M28" i="18"/>
  <c r="M29" i="18"/>
  <c r="K13" i="18"/>
  <c r="K14" i="18"/>
  <c r="K15" i="18"/>
  <c r="K16" i="18"/>
  <c r="K17" i="18"/>
  <c r="K18" i="18"/>
  <c r="K19" i="18"/>
  <c r="K20" i="18"/>
  <c r="K21" i="18"/>
  <c r="K22" i="18"/>
  <c r="K23" i="18"/>
  <c r="K25" i="18"/>
  <c r="K26" i="18"/>
  <c r="K27" i="18"/>
  <c r="K28" i="18"/>
  <c r="K29" i="18"/>
  <c r="G13" i="18"/>
  <c r="G14" i="18"/>
  <c r="G15" i="18"/>
  <c r="G16" i="18"/>
  <c r="G17" i="18"/>
  <c r="G18" i="18"/>
  <c r="G19" i="18"/>
  <c r="G20" i="18"/>
  <c r="G21" i="18"/>
  <c r="G22" i="18"/>
  <c r="G23" i="18"/>
  <c r="G25" i="18"/>
  <c r="G26" i="18"/>
  <c r="G27" i="18"/>
  <c r="G28" i="18"/>
  <c r="G29" i="18"/>
  <c r="E13" i="18"/>
  <c r="E14" i="18"/>
  <c r="E15" i="18"/>
  <c r="E16" i="18"/>
  <c r="E17" i="18"/>
  <c r="E18" i="18"/>
  <c r="E19" i="18"/>
  <c r="E20" i="18"/>
  <c r="E21" i="18"/>
  <c r="E22" i="18"/>
  <c r="E23" i="18"/>
  <c r="E25" i="18"/>
  <c r="E26" i="18"/>
  <c r="E27" i="18"/>
  <c r="E28" i="18"/>
  <c r="E29" i="18"/>
  <c r="AY10" i="17"/>
  <c r="I10" i="17"/>
  <c r="O10" i="17"/>
  <c r="U10" i="17"/>
  <c r="AA10" i="17"/>
  <c r="AG10" i="17"/>
  <c r="AM10" i="17"/>
  <c r="AS10" i="17"/>
  <c r="BE36" i="18"/>
  <c r="BC36" i="18"/>
  <c r="BB36" i="18"/>
  <c r="BA36" i="18"/>
  <c r="AZ36" i="18"/>
  <c r="AW36" i="18"/>
  <c r="AU36" i="18"/>
  <c r="AQ36" i="18"/>
  <c r="AO36" i="18"/>
  <c r="AK36" i="18"/>
  <c r="AI36" i="18"/>
  <c r="AE36" i="18"/>
  <c r="AC36" i="18"/>
  <c r="Y36" i="18"/>
  <c r="W36" i="18"/>
  <c r="S36" i="18"/>
  <c r="Q36" i="18"/>
  <c r="M36" i="18"/>
  <c r="K36" i="18"/>
  <c r="G36" i="18"/>
  <c r="E36" i="18"/>
  <c r="BE35" i="18"/>
  <c r="BC35" i="18"/>
  <c r="BB35" i="18"/>
  <c r="BA35" i="18"/>
  <c r="AZ35" i="18"/>
  <c r="AW35" i="18"/>
  <c r="AU35" i="18"/>
  <c r="AQ35" i="18"/>
  <c r="AO35" i="18"/>
  <c r="AK35" i="18"/>
  <c r="AI35" i="18"/>
  <c r="AE35" i="18"/>
  <c r="AC35" i="18"/>
  <c r="Y35" i="18"/>
  <c r="W35" i="18"/>
  <c r="S35" i="18"/>
  <c r="Q35" i="18"/>
  <c r="M35" i="18"/>
  <c r="K35" i="18"/>
  <c r="G35" i="18"/>
  <c r="E35" i="18"/>
  <c r="E12" i="18"/>
  <c r="G12" i="18"/>
  <c r="K12" i="18"/>
  <c r="M12" i="18"/>
  <c r="Q12" i="18"/>
  <c r="S12" i="18"/>
  <c r="W12" i="18"/>
  <c r="Y12" i="18"/>
  <c r="AI12" i="18"/>
  <c r="AK12" i="18"/>
  <c r="AO12" i="18"/>
  <c r="AQ12" i="18"/>
  <c r="AU12" i="18"/>
  <c r="AW12" i="18"/>
  <c r="AZ12" i="18"/>
  <c r="BA12" i="18"/>
  <c r="BB12" i="18"/>
  <c r="BC12" i="18"/>
  <c r="BD12" i="18"/>
  <c r="BE12" i="18"/>
  <c r="AI13" i="18"/>
  <c r="AK13" i="18"/>
  <c r="AO13" i="18"/>
  <c r="AQ13" i="18"/>
  <c r="AW13" i="18"/>
  <c r="AZ13" i="18"/>
  <c r="BA13" i="18"/>
  <c r="BB13" i="18"/>
  <c r="BD13" i="18"/>
  <c r="BE13" i="18"/>
  <c r="AI14" i="18"/>
  <c r="AK14" i="18"/>
  <c r="AO14" i="18"/>
  <c r="AQ14" i="18"/>
  <c r="AW14" i="18"/>
  <c r="AZ14" i="18"/>
  <c r="BA14" i="18"/>
  <c r="BB14" i="18"/>
  <c r="BD14" i="18"/>
  <c r="BE14" i="18"/>
  <c r="AI15" i="18"/>
  <c r="AK15" i="18"/>
  <c r="AO15" i="18"/>
  <c r="AQ15" i="18"/>
  <c r="AW15" i="18"/>
  <c r="AZ15" i="18"/>
  <c r="BA15" i="18"/>
  <c r="BB15" i="18"/>
  <c r="BC15" i="18"/>
  <c r="BD15" i="18"/>
  <c r="BE15" i="18"/>
  <c r="AI16" i="18"/>
  <c r="AK16" i="18"/>
  <c r="AO16" i="18"/>
  <c r="AQ16" i="18"/>
  <c r="AW16" i="18"/>
  <c r="AZ16" i="18"/>
  <c r="BA16" i="18"/>
  <c r="BB16" i="18"/>
  <c r="BC16" i="18"/>
  <c r="BD16" i="18"/>
  <c r="BE16" i="18"/>
  <c r="AE17" i="18"/>
  <c r="AQ17" i="18"/>
  <c r="AW17" i="18"/>
  <c r="AZ17" i="18"/>
  <c r="BA17" i="18"/>
  <c r="BB17" i="18"/>
  <c r="BC17" i="18"/>
  <c r="BD17" i="18"/>
  <c r="BE17" i="18"/>
  <c r="AE18" i="18"/>
  <c r="AQ18" i="18"/>
  <c r="AW18" i="18"/>
  <c r="AZ18" i="18"/>
  <c r="BA18" i="18"/>
  <c r="BB18" i="18"/>
  <c r="BC18" i="18"/>
  <c r="BD18" i="18"/>
  <c r="BE18" i="18"/>
  <c r="AQ19" i="18"/>
  <c r="AW19" i="18"/>
  <c r="AZ19" i="18"/>
  <c r="BA19" i="18"/>
  <c r="BB19" i="18"/>
  <c r="BC19" i="18"/>
  <c r="BD19" i="18"/>
  <c r="BE19" i="18"/>
  <c r="AW23" i="18"/>
  <c r="AZ23" i="18"/>
  <c r="BA23" i="18"/>
  <c r="BB23" i="18"/>
  <c r="BC23" i="18"/>
  <c r="BD23" i="18"/>
  <c r="BE23" i="18"/>
  <c r="AQ20" i="18"/>
  <c r="AW20" i="18"/>
  <c r="AZ20" i="18"/>
  <c r="BA20" i="18"/>
  <c r="BB20" i="18"/>
  <c r="BC20" i="18"/>
  <c r="BD20" i="18"/>
  <c r="BE20" i="18"/>
  <c r="AQ21" i="18"/>
  <c r="AW21" i="18"/>
  <c r="AZ21" i="18"/>
  <c r="BA21" i="18"/>
  <c r="BB21" i="18"/>
  <c r="BC21" i="18"/>
  <c r="BD21" i="18"/>
  <c r="BE21" i="18"/>
  <c r="AW22" i="18"/>
  <c r="AZ22" i="18"/>
  <c r="BA22" i="18"/>
  <c r="BB22" i="18"/>
  <c r="BC22" i="18"/>
  <c r="BD22" i="18"/>
  <c r="BE22" i="18"/>
  <c r="AK25" i="18"/>
  <c r="AW25" i="18"/>
  <c r="AZ25" i="18"/>
  <c r="BA25" i="18"/>
  <c r="BB25" i="18"/>
  <c r="BC25" i="18"/>
  <c r="BD25" i="18"/>
  <c r="BE25" i="18"/>
  <c r="AK26" i="18"/>
  <c r="AW26" i="18"/>
  <c r="AZ26" i="18"/>
  <c r="BA26" i="18"/>
  <c r="BB26" i="18"/>
  <c r="BC26" i="18"/>
  <c r="BD26" i="18"/>
  <c r="BE26" i="18"/>
  <c r="AK27" i="18"/>
  <c r="AW27" i="18"/>
  <c r="AZ27" i="18"/>
  <c r="BA27" i="18"/>
  <c r="BB27" i="18"/>
  <c r="BC27" i="18"/>
  <c r="BD27" i="18"/>
  <c r="BE27" i="18"/>
  <c r="AK28" i="18"/>
  <c r="AW28" i="18"/>
  <c r="AZ28" i="18"/>
  <c r="BA28" i="18"/>
  <c r="BB28" i="18"/>
  <c r="BC28" i="18"/>
  <c r="BD28" i="18"/>
  <c r="BE28" i="18"/>
  <c r="AK29" i="18"/>
  <c r="AZ29" i="18"/>
  <c r="BA29" i="18"/>
  <c r="BB29" i="18"/>
  <c r="BC29" i="18"/>
  <c r="BD29" i="18"/>
  <c r="BE29" i="18"/>
  <c r="D32" i="18"/>
  <c r="F32" i="18"/>
  <c r="H32" i="18"/>
  <c r="J32" i="18"/>
  <c r="L32" i="18"/>
  <c r="N32" i="18"/>
  <c r="P32" i="18"/>
  <c r="R32" i="18"/>
  <c r="T32" i="18"/>
  <c r="V32" i="18"/>
  <c r="X32" i="18"/>
  <c r="Z32" i="18"/>
  <c r="AB32" i="18"/>
  <c r="AD32" i="18"/>
  <c r="AF32" i="18"/>
  <c r="AH32" i="18"/>
  <c r="AJ32" i="18"/>
  <c r="AL32" i="18"/>
  <c r="AN32" i="18"/>
  <c r="AP32" i="18"/>
  <c r="AR32" i="18"/>
  <c r="AT32" i="18"/>
  <c r="AV32" i="18"/>
  <c r="D38" i="18"/>
  <c r="E38" i="18" s="1"/>
  <c r="F38" i="18"/>
  <c r="G38" i="18" s="1"/>
  <c r="J38" i="18"/>
  <c r="K38" i="18" s="1"/>
  <c r="L38" i="18"/>
  <c r="M38" i="18" s="1"/>
  <c r="P38" i="18"/>
  <c r="Q38" i="18" s="1"/>
  <c r="R38" i="18"/>
  <c r="S38" i="18" s="1"/>
  <c r="V38" i="18"/>
  <c r="W38" i="18" s="1"/>
  <c r="X38" i="18"/>
  <c r="Y38" i="18" s="1"/>
  <c r="AB38" i="18"/>
  <c r="AC38" i="18" s="1"/>
  <c r="AD38" i="18"/>
  <c r="AE38" i="18" s="1"/>
  <c r="AH38" i="18"/>
  <c r="AI38" i="18" s="1"/>
  <c r="AJ38" i="18"/>
  <c r="AK38" i="18" s="1"/>
  <c r="AN38" i="18"/>
  <c r="AO38" i="18" s="1"/>
  <c r="AP38" i="18"/>
  <c r="AQ38" i="18" s="1"/>
  <c r="AT38" i="18"/>
  <c r="AU38" i="18" s="1"/>
  <c r="AV38" i="18"/>
  <c r="I42" i="18"/>
  <c r="O42" i="18"/>
  <c r="U42" i="18"/>
  <c r="AA42" i="18"/>
  <c r="AG42" i="18"/>
  <c r="AM42" i="18"/>
  <c r="AS42" i="18"/>
  <c r="AY42" i="18"/>
  <c r="I43" i="18"/>
  <c r="O43" i="18"/>
  <c r="U43" i="18"/>
  <c r="AA43" i="18"/>
  <c r="AG43" i="18"/>
  <c r="AM43" i="18"/>
  <c r="AS43" i="18"/>
  <c r="AY43" i="18"/>
  <c r="I44" i="18"/>
  <c r="O44" i="18"/>
  <c r="U44" i="18"/>
  <c r="AA44" i="18"/>
  <c r="AG44" i="18"/>
  <c r="AM44" i="18"/>
  <c r="AS44" i="18"/>
  <c r="AY44" i="18"/>
  <c r="I45" i="18"/>
  <c r="O45" i="18"/>
  <c r="U45" i="18"/>
  <c r="AA45" i="18"/>
  <c r="AG45" i="18"/>
  <c r="AM45" i="18"/>
  <c r="AS45" i="18"/>
  <c r="AY45" i="18"/>
  <c r="I46" i="18"/>
  <c r="O46" i="18"/>
  <c r="U46" i="18"/>
  <c r="AA46" i="18"/>
  <c r="AG46" i="18"/>
  <c r="AM46" i="18"/>
  <c r="AS46" i="18"/>
  <c r="AY46" i="18"/>
  <c r="I47" i="18"/>
  <c r="O47" i="18"/>
  <c r="U47" i="18"/>
  <c r="AA47" i="18"/>
  <c r="AG47" i="18"/>
  <c r="AM47" i="18"/>
  <c r="AS47" i="18"/>
  <c r="AY47" i="18"/>
  <c r="I48" i="18"/>
  <c r="O48" i="18"/>
  <c r="U48" i="18"/>
  <c r="AA48" i="18"/>
  <c r="AG48" i="18"/>
  <c r="AM48" i="18"/>
  <c r="AS48" i="18"/>
  <c r="AY48" i="18"/>
  <c r="I49" i="18"/>
  <c r="O49" i="18"/>
  <c r="U49" i="18"/>
  <c r="AA49" i="18"/>
  <c r="AG49" i="18"/>
  <c r="AM49" i="18"/>
  <c r="AS49" i="18"/>
  <c r="AY49" i="18"/>
  <c r="I50" i="18"/>
  <c r="O50" i="18"/>
  <c r="U50" i="18"/>
  <c r="AA50" i="18"/>
  <c r="AG50" i="18"/>
  <c r="AM50" i="18"/>
  <c r="AS50" i="18"/>
  <c r="AY50" i="18"/>
  <c r="I51" i="18"/>
  <c r="O51" i="18"/>
  <c r="U51" i="18"/>
  <c r="AA51" i="18"/>
  <c r="AG51" i="18"/>
  <c r="AM51" i="18"/>
  <c r="AS51" i="18"/>
  <c r="AY51" i="18"/>
  <c r="I52" i="18"/>
  <c r="O52" i="18"/>
  <c r="U52" i="18"/>
  <c r="AA52" i="18"/>
  <c r="AG52" i="18"/>
  <c r="AM52" i="18"/>
  <c r="AS52" i="18"/>
  <c r="AY52" i="18"/>
  <c r="I53" i="18"/>
  <c r="O53" i="18"/>
  <c r="U53" i="18"/>
  <c r="AA53" i="18"/>
  <c r="AG53" i="18"/>
  <c r="AM53" i="18"/>
  <c r="AS53" i="18"/>
  <c r="AY53" i="18"/>
  <c r="AW54" i="7"/>
  <c r="BE12" i="17"/>
  <c r="BD12" i="17"/>
  <c r="BC12" i="17"/>
  <c r="BA12" i="17"/>
  <c r="BB12" i="17"/>
  <c r="AZ12" i="17"/>
  <c r="BD59" i="7"/>
  <c r="BD60" i="7"/>
  <c r="BD61" i="7"/>
  <c r="BD62" i="7"/>
  <c r="BD58" i="7"/>
  <c r="BD15" i="7"/>
  <c r="BD16" i="7"/>
  <c r="BD17" i="7"/>
  <c r="BD22" i="7"/>
  <c r="BD24" i="7"/>
  <c r="BD35" i="7"/>
  <c r="BD36" i="7"/>
  <c r="BD37" i="7"/>
  <c r="BD38" i="7"/>
  <c r="BD39" i="7"/>
  <c r="BD40" i="7"/>
  <c r="BD41" i="7"/>
  <c r="BD47" i="7"/>
  <c r="BD48" i="7"/>
  <c r="BD49" i="7"/>
  <c r="BD50" i="7"/>
  <c r="AW13" i="17"/>
  <c r="AW14" i="17"/>
  <c r="AW15" i="17"/>
  <c r="AW16" i="17"/>
  <c r="AW17" i="17"/>
  <c r="AW18" i="17"/>
  <c r="AW19" i="17"/>
  <c r="AW20" i="17"/>
  <c r="AW21" i="17"/>
  <c r="AW22" i="17"/>
  <c r="AW23" i="17"/>
  <c r="AW24" i="17"/>
  <c r="AW25" i="17"/>
  <c r="AW26" i="17"/>
  <c r="AW27" i="17"/>
  <c r="AW28" i="17"/>
  <c r="AW29" i="17"/>
  <c r="AW30" i="17"/>
  <c r="AU13" i="17"/>
  <c r="AU14" i="17"/>
  <c r="AU15" i="17"/>
  <c r="AU16" i="17"/>
  <c r="AU17" i="17"/>
  <c r="AU18" i="17"/>
  <c r="AU19" i="17"/>
  <c r="AU20" i="17"/>
  <c r="AU21" i="17"/>
  <c r="AU22" i="17"/>
  <c r="AU23" i="17"/>
  <c r="AU24" i="17"/>
  <c r="AU25" i="17"/>
  <c r="AU26" i="17"/>
  <c r="AU27" i="17"/>
  <c r="AU28" i="17"/>
  <c r="AU29" i="17"/>
  <c r="AU30" i="17"/>
  <c r="AQ13" i="17"/>
  <c r="AQ14" i="17"/>
  <c r="AQ15" i="17"/>
  <c r="AQ16" i="17"/>
  <c r="AQ17" i="17"/>
  <c r="AQ18" i="17"/>
  <c r="AQ19" i="17"/>
  <c r="AQ20" i="17"/>
  <c r="AQ21" i="17"/>
  <c r="AQ22" i="17"/>
  <c r="AQ23" i="17"/>
  <c r="AQ24" i="17"/>
  <c r="AQ25" i="17"/>
  <c r="AQ26" i="17"/>
  <c r="AQ28" i="17"/>
  <c r="AQ29" i="17"/>
  <c r="AQ30" i="17"/>
  <c r="AO13" i="17"/>
  <c r="AO14" i="17"/>
  <c r="AO15" i="17"/>
  <c r="AO16" i="17"/>
  <c r="AO17" i="17"/>
  <c r="AO18" i="17"/>
  <c r="AO19" i="17"/>
  <c r="AO20" i="17"/>
  <c r="AO21" i="17"/>
  <c r="AO22" i="17"/>
  <c r="AO23" i="17"/>
  <c r="AO24" i="17"/>
  <c r="AO25" i="17"/>
  <c r="AO26" i="17"/>
  <c r="AO28" i="17"/>
  <c r="AO29" i="17"/>
  <c r="AO30" i="17"/>
  <c r="AW12" i="17"/>
  <c r="AU12" i="17"/>
  <c r="AQ12" i="17"/>
  <c r="AO12" i="17"/>
  <c r="AK13" i="17"/>
  <c r="AK14" i="17"/>
  <c r="AK15" i="17"/>
  <c r="AK16" i="17"/>
  <c r="AK17" i="17"/>
  <c r="AK18" i="17"/>
  <c r="AK20" i="17"/>
  <c r="AK23" i="17"/>
  <c r="AK24" i="17"/>
  <c r="AK25" i="17"/>
  <c r="AK26" i="17"/>
  <c r="AK27" i="17"/>
  <c r="AK28" i="17"/>
  <c r="AK29" i="17"/>
  <c r="AK30" i="17"/>
  <c r="AK12" i="17"/>
  <c r="AI13" i="17"/>
  <c r="AI14" i="17"/>
  <c r="AI15" i="17"/>
  <c r="AI16" i="17"/>
  <c r="AI17" i="17"/>
  <c r="AI18" i="17"/>
  <c r="AI19" i="17"/>
  <c r="AI20" i="17"/>
  <c r="AI23" i="17"/>
  <c r="AI24" i="17"/>
  <c r="AI25" i="17"/>
  <c r="AI26" i="17"/>
  <c r="AI27" i="17"/>
  <c r="AI28" i="17"/>
  <c r="AI29" i="17"/>
  <c r="AI30" i="17"/>
  <c r="AI12" i="17"/>
  <c r="AE17" i="17"/>
  <c r="AE18" i="17"/>
  <c r="AE19" i="17"/>
  <c r="AE20" i="17"/>
  <c r="AE21" i="17"/>
  <c r="AE23" i="17"/>
  <c r="AE24" i="17"/>
  <c r="AE25" i="17"/>
  <c r="AE26" i="17"/>
  <c r="AE27" i="17"/>
  <c r="AE28" i="17"/>
  <c r="AE29" i="17"/>
  <c r="AE30" i="17"/>
  <c r="AE15" i="17"/>
  <c r="AE16" i="17"/>
  <c r="AE13" i="17"/>
  <c r="AE14" i="17"/>
  <c r="AE12" i="17"/>
  <c r="AC14" i="17"/>
  <c r="AC15" i="17"/>
  <c r="AC16" i="17"/>
  <c r="AC17" i="17"/>
  <c r="AC18" i="17"/>
  <c r="AC19" i="17"/>
  <c r="AC20" i="17"/>
  <c r="AC21" i="17"/>
  <c r="AC23" i="17"/>
  <c r="AC24" i="17"/>
  <c r="AC25" i="17"/>
  <c r="AC26" i="17"/>
  <c r="AC27" i="17"/>
  <c r="AC28" i="17"/>
  <c r="AC29" i="17"/>
  <c r="AC30" i="17"/>
  <c r="Y13" i="17"/>
  <c r="Y14" i="17"/>
  <c r="Y15" i="17"/>
  <c r="Y16" i="17"/>
  <c r="Y17" i="17"/>
  <c r="Y18" i="17"/>
  <c r="Y19" i="17"/>
  <c r="Y20" i="17"/>
  <c r="Y21" i="17"/>
  <c r="Y23" i="17"/>
  <c r="Y24" i="17"/>
  <c r="Y25" i="17"/>
  <c r="Y26" i="17"/>
  <c r="Y27" i="17"/>
  <c r="Y28" i="17"/>
  <c r="Y29" i="17"/>
  <c r="Y30" i="17"/>
  <c r="Y31" i="17"/>
  <c r="W13" i="17"/>
  <c r="W14" i="17"/>
  <c r="W15" i="17"/>
  <c r="W16" i="17"/>
  <c r="W17" i="17"/>
  <c r="W18" i="17"/>
  <c r="W19" i="17"/>
  <c r="W20" i="17"/>
  <c r="W21" i="17"/>
  <c r="W23" i="17"/>
  <c r="W24" i="17"/>
  <c r="W25" i="17"/>
  <c r="W26" i="17"/>
  <c r="W27" i="17"/>
  <c r="W28" i="17"/>
  <c r="W29" i="17"/>
  <c r="W30" i="17"/>
  <c r="W31" i="17"/>
  <c r="S13" i="17"/>
  <c r="S14" i="17"/>
  <c r="S15" i="17"/>
  <c r="S16" i="17"/>
  <c r="S17" i="17"/>
  <c r="S18" i="17"/>
  <c r="S19" i="17"/>
  <c r="S20" i="17"/>
  <c r="S21" i="17"/>
  <c r="S23" i="17"/>
  <c r="S24" i="17"/>
  <c r="S25" i="17"/>
  <c r="S26" i="17"/>
  <c r="S27" i="17"/>
  <c r="S28" i="17"/>
  <c r="S29" i="17"/>
  <c r="S30" i="17"/>
  <c r="S31" i="17"/>
  <c r="Q13" i="17"/>
  <c r="Q14" i="17"/>
  <c r="Q15" i="17"/>
  <c r="Q16" i="17"/>
  <c r="Q17" i="17"/>
  <c r="Q18" i="17"/>
  <c r="Q19" i="17"/>
  <c r="Q20" i="17"/>
  <c r="Q21" i="17"/>
  <c r="Q23" i="17"/>
  <c r="Q24" i="17"/>
  <c r="Q25" i="17"/>
  <c r="Q26" i="17"/>
  <c r="Q27" i="17"/>
  <c r="Q28" i="17"/>
  <c r="Q29" i="17"/>
  <c r="Q30" i="17"/>
  <c r="Q31" i="17"/>
  <c r="M13" i="17"/>
  <c r="M14" i="17"/>
  <c r="M15" i="17"/>
  <c r="M16" i="17"/>
  <c r="M17" i="17"/>
  <c r="M18" i="17"/>
  <c r="M19" i="17"/>
  <c r="M20" i="17"/>
  <c r="M21" i="17"/>
  <c r="M23" i="17"/>
  <c r="M24" i="17"/>
  <c r="M25" i="17"/>
  <c r="M26" i="17"/>
  <c r="M27" i="17"/>
  <c r="M28" i="17"/>
  <c r="M29" i="17"/>
  <c r="M30" i="17"/>
  <c r="M31" i="17"/>
  <c r="K13" i="17"/>
  <c r="K14" i="17"/>
  <c r="K15" i="17"/>
  <c r="K16" i="17"/>
  <c r="K17" i="17"/>
  <c r="K18" i="17"/>
  <c r="K19" i="17"/>
  <c r="K20" i="17"/>
  <c r="K21" i="17"/>
  <c r="K23" i="17"/>
  <c r="K24" i="17"/>
  <c r="K25" i="17"/>
  <c r="K26" i="17"/>
  <c r="K27" i="17"/>
  <c r="K28" i="17"/>
  <c r="K29" i="17"/>
  <c r="K30" i="17"/>
  <c r="K31" i="17"/>
  <c r="Y12" i="17"/>
  <c r="W12" i="17"/>
  <c r="S12" i="17"/>
  <c r="Q12" i="17"/>
  <c r="M12" i="17"/>
  <c r="K12" i="17"/>
  <c r="G12" i="17"/>
  <c r="E13" i="17"/>
  <c r="E14" i="17"/>
  <c r="E15" i="17"/>
  <c r="E16" i="17"/>
  <c r="E17" i="17"/>
  <c r="E18" i="17"/>
  <c r="E19" i="17"/>
  <c r="E20" i="17"/>
  <c r="E21" i="17"/>
  <c r="E23" i="17"/>
  <c r="E24" i="17"/>
  <c r="E25" i="17"/>
  <c r="E26" i="17"/>
  <c r="E27" i="17"/>
  <c r="E28" i="17"/>
  <c r="E29" i="17"/>
  <c r="E30" i="17"/>
  <c r="E31" i="17"/>
  <c r="E12" i="17"/>
  <c r="AC12" i="17"/>
  <c r="AY53" i="17"/>
  <c r="AS53" i="17"/>
  <c r="AM53" i="17"/>
  <c r="AG53" i="17"/>
  <c r="AA53" i="17"/>
  <c r="U53" i="17"/>
  <c r="O53" i="17"/>
  <c r="I53" i="17"/>
  <c r="AY52" i="17"/>
  <c r="AS52" i="17"/>
  <c r="AM52" i="17"/>
  <c r="AG52" i="17"/>
  <c r="AA52" i="17"/>
  <c r="U52" i="17"/>
  <c r="O52" i="17"/>
  <c r="I52" i="17"/>
  <c r="AY51" i="17"/>
  <c r="AS51" i="17"/>
  <c r="AM51" i="17"/>
  <c r="AG51" i="17"/>
  <c r="AA51" i="17"/>
  <c r="U51" i="17"/>
  <c r="O51" i="17"/>
  <c r="I51" i="17"/>
  <c r="AY50" i="17"/>
  <c r="AS50" i="17"/>
  <c r="AM50" i="17"/>
  <c r="AG50" i="17"/>
  <c r="AA50" i="17"/>
  <c r="U50" i="17"/>
  <c r="O50" i="17"/>
  <c r="I50" i="17"/>
  <c r="AY49" i="17"/>
  <c r="AS49" i="17"/>
  <c r="AM49" i="17"/>
  <c r="AG49" i="17"/>
  <c r="AA49" i="17"/>
  <c r="U49" i="17"/>
  <c r="O49" i="17"/>
  <c r="I49" i="17"/>
  <c r="AY48" i="17"/>
  <c r="AS48" i="17"/>
  <c r="AM48" i="17"/>
  <c r="AG48" i="17"/>
  <c r="AA48" i="17"/>
  <c r="U48" i="17"/>
  <c r="O48" i="17"/>
  <c r="I48" i="17"/>
  <c r="AY47" i="17"/>
  <c r="AS47" i="17"/>
  <c r="AM47" i="17"/>
  <c r="AG47" i="17"/>
  <c r="AA47" i="17"/>
  <c r="U47" i="17"/>
  <c r="O47" i="17"/>
  <c r="I47" i="17"/>
  <c r="AY46" i="17"/>
  <c r="AS46" i="17"/>
  <c r="AM46" i="17"/>
  <c r="AG46" i="17"/>
  <c r="AA46" i="17"/>
  <c r="U46" i="17"/>
  <c r="O46" i="17"/>
  <c r="I46" i="17"/>
  <c r="AY45" i="17"/>
  <c r="AS45" i="17"/>
  <c r="AM45" i="17"/>
  <c r="AG45" i="17"/>
  <c r="AA45" i="17"/>
  <c r="U45" i="17"/>
  <c r="O45" i="17"/>
  <c r="I45" i="17"/>
  <c r="AY44" i="17"/>
  <c r="AS44" i="17"/>
  <c r="AM44" i="17"/>
  <c r="AG44" i="17"/>
  <c r="AA44" i="17"/>
  <c r="U44" i="17"/>
  <c r="O44" i="17"/>
  <c r="I44" i="17"/>
  <c r="AY43" i="17"/>
  <c r="AS43" i="17"/>
  <c r="AM43" i="17"/>
  <c r="AG43" i="17"/>
  <c r="AA43" i="17"/>
  <c r="U43" i="17"/>
  <c r="O43" i="17"/>
  <c r="I43" i="17"/>
  <c r="AY42" i="17"/>
  <c r="AS42" i="17"/>
  <c r="AM42" i="17"/>
  <c r="AG42" i="17"/>
  <c r="AA42" i="17"/>
  <c r="AA54" i="17" s="1"/>
  <c r="U42" i="17"/>
  <c r="U54" i="17" s="1"/>
  <c r="O42" i="17"/>
  <c r="I42" i="17"/>
  <c r="AV39" i="17"/>
  <c r="AT39" i="17"/>
  <c r="AU39" i="17" s="1"/>
  <c r="AP39" i="17"/>
  <c r="AQ39" i="17" s="1"/>
  <c r="AN39" i="17"/>
  <c r="AO39" i="17" s="1"/>
  <c r="AJ39" i="17"/>
  <c r="AK39" i="17" s="1"/>
  <c r="AH39" i="17"/>
  <c r="AI39" i="17" s="1"/>
  <c r="AD39" i="17"/>
  <c r="AE39" i="17" s="1"/>
  <c r="AB39" i="17"/>
  <c r="AC39" i="17" s="1"/>
  <c r="X39" i="17"/>
  <c r="Y39" i="17" s="1"/>
  <c r="V39" i="17"/>
  <c r="W39" i="17" s="1"/>
  <c r="R39" i="17"/>
  <c r="S39" i="17" s="1"/>
  <c r="P39" i="17"/>
  <c r="L39" i="17"/>
  <c r="J39" i="17"/>
  <c r="F39" i="17"/>
  <c r="G39" i="17" s="1"/>
  <c r="D39" i="17"/>
  <c r="E39" i="17" s="1"/>
  <c r="BE38" i="17"/>
  <c r="BB38" i="17"/>
  <c r="BA38" i="17"/>
  <c r="AZ38" i="17"/>
  <c r="AU38" i="17"/>
  <c r="AQ38" i="17"/>
  <c r="AO38" i="17"/>
  <c r="AK38" i="17"/>
  <c r="AI38" i="17"/>
  <c r="AE38" i="17"/>
  <c r="AC38" i="17"/>
  <c r="Y38" i="17"/>
  <c r="W38" i="17"/>
  <c r="S38" i="17"/>
  <c r="Q38" i="17"/>
  <c r="M38" i="17"/>
  <c r="K38" i="17"/>
  <c r="G38" i="17"/>
  <c r="E38" i="17"/>
  <c r="BE37" i="17"/>
  <c r="BC37" i="17"/>
  <c r="BB37" i="17"/>
  <c r="BA37" i="17"/>
  <c r="AZ37" i="17"/>
  <c r="AW37" i="17"/>
  <c r="AU37" i="17"/>
  <c r="AQ37" i="17"/>
  <c r="AO37" i="17"/>
  <c r="AK37" i="17"/>
  <c r="AI37" i="17"/>
  <c r="AE37" i="17"/>
  <c r="AC37" i="17"/>
  <c r="Y37" i="17"/>
  <c r="W37" i="17"/>
  <c r="S37" i="17"/>
  <c r="Q37" i="17"/>
  <c r="M37" i="17"/>
  <c r="K37" i="17"/>
  <c r="G37" i="17"/>
  <c r="E37" i="17"/>
  <c r="BE36" i="17"/>
  <c r="BC36" i="17"/>
  <c r="BB36" i="17"/>
  <c r="BA36" i="17"/>
  <c r="AZ36" i="17"/>
  <c r="AW36" i="17"/>
  <c r="AU36" i="17"/>
  <c r="AQ36" i="17"/>
  <c r="AO36" i="17"/>
  <c r="AK36" i="17"/>
  <c r="AI36" i="17"/>
  <c r="AE36" i="17"/>
  <c r="AC36" i="17"/>
  <c r="Y36" i="17"/>
  <c r="W36" i="17"/>
  <c r="S36" i="17"/>
  <c r="Q36" i="17"/>
  <c r="M36" i="17"/>
  <c r="K36" i="17"/>
  <c r="G36" i="17"/>
  <c r="E36" i="17"/>
  <c r="AV33" i="17"/>
  <c r="AT33" i="17"/>
  <c r="AR33" i="17"/>
  <c r="AP33" i="17"/>
  <c r="AN33" i="17"/>
  <c r="AL33" i="17"/>
  <c r="AJ33" i="17"/>
  <c r="AH33" i="17"/>
  <c r="AF33" i="17"/>
  <c r="AD33" i="17"/>
  <c r="AB33" i="17"/>
  <c r="Z33" i="17"/>
  <c r="X33" i="17"/>
  <c r="V33" i="17"/>
  <c r="T33" i="17"/>
  <c r="R33" i="17"/>
  <c r="P33" i="17"/>
  <c r="N33" i="17"/>
  <c r="L33" i="17"/>
  <c r="J33" i="17"/>
  <c r="H33" i="17"/>
  <c r="F33" i="17"/>
  <c r="D33" i="17"/>
  <c r="AC31" i="17"/>
  <c r="G31" i="17"/>
  <c r="BE30" i="17"/>
  <c r="BD30" i="17"/>
  <c r="BC30" i="17"/>
  <c r="BB30" i="17"/>
  <c r="BA30" i="17"/>
  <c r="AZ30" i="17"/>
  <c r="G30" i="17"/>
  <c r="BE29" i="17"/>
  <c r="BD29" i="17"/>
  <c r="BC29" i="17"/>
  <c r="BB29" i="17"/>
  <c r="BA29" i="17"/>
  <c r="AZ29" i="17"/>
  <c r="G29" i="17"/>
  <c r="BE28" i="17"/>
  <c r="BD28" i="17"/>
  <c r="BC28" i="17"/>
  <c r="BB28" i="17"/>
  <c r="BA28" i="17"/>
  <c r="AZ28" i="17"/>
  <c r="G28" i="17"/>
  <c r="BE27" i="17"/>
  <c r="BD27" i="17"/>
  <c r="BC27" i="17"/>
  <c r="BB27" i="17"/>
  <c r="BA27" i="17"/>
  <c r="AZ27" i="17"/>
  <c r="G27" i="17"/>
  <c r="BE26" i="17"/>
  <c r="BD26" i="17"/>
  <c r="BC26" i="17"/>
  <c r="BB26" i="17"/>
  <c r="BA26" i="17"/>
  <c r="AZ26" i="17"/>
  <c r="G26" i="17"/>
  <c r="BE25" i="17"/>
  <c r="BD25" i="17"/>
  <c r="BC25" i="17"/>
  <c r="BB25" i="17"/>
  <c r="BA25" i="17"/>
  <c r="AZ25" i="17"/>
  <c r="G25" i="17"/>
  <c r="BE24" i="17"/>
  <c r="BD24" i="17"/>
  <c r="BC24" i="17"/>
  <c r="BB24" i="17"/>
  <c r="BA24" i="17"/>
  <c r="AZ24" i="17"/>
  <c r="G24" i="17"/>
  <c r="BE23" i="17"/>
  <c r="BD23" i="17"/>
  <c r="BC23" i="17"/>
  <c r="BB23" i="17"/>
  <c r="BA23" i="17"/>
  <c r="AZ23" i="17"/>
  <c r="G23" i="17"/>
  <c r="BE22" i="17"/>
  <c r="BD22" i="17"/>
  <c r="BC22" i="17"/>
  <c r="BB22" i="17"/>
  <c r="BA22" i="17"/>
  <c r="AZ22" i="17"/>
  <c r="BE21" i="17"/>
  <c r="BD21" i="17"/>
  <c r="BC21" i="17"/>
  <c r="BB21" i="17"/>
  <c r="BA21" i="17"/>
  <c r="AZ21" i="17"/>
  <c r="G21" i="17"/>
  <c r="BE20" i="17"/>
  <c r="BD20" i="17"/>
  <c r="BC20" i="17"/>
  <c r="BB20" i="17"/>
  <c r="BA20" i="17"/>
  <c r="AZ20" i="17"/>
  <c r="G20" i="17"/>
  <c r="BE19" i="17"/>
  <c r="BD19" i="17"/>
  <c r="BC19" i="17"/>
  <c r="BB19" i="17"/>
  <c r="BA19" i="17"/>
  <c r="AZ19" i="17"/>
  <c r="G19" i="17"/>
  <c r="BE18" i="17"/>
  <c r="BD18" i="17"/>
  <c r="BC18" i="17"/>
  <c r="BB18" i="17"/>
  <c r="BA18" i="17"/>
  <c r="AZ18" i="17"/>
  <c r="G18" i="17"/>
  <c r="BE17" i="17"/>
  <c r="BD17" i="17"/>
  <c r="BC17" i="17"/>
  <c r="BB17" i="17"/>
  <c r="BA17" i="17"/>
  <c r="AZ17" i="17"/>
  <c r="G17" i="17"/>
  <c r="BE16" i="17"/>
  <c r="BD16" i="17"/>
  <c r="BC16" i="17"/>
  <c r="BB16" i="17"/>
  <c r="BA16" i="17"/>
  <c r="AZ16" i="17"/>
  <c r="G16" i="17"/>
  <c r="BE15" i="17"/>
  <c r="BD15" i="17"/>
  <c r="BC15" i="17"/>
  <c r="BB15" i="17"/>
  <c r="BA15" i="17"/>
  <c r="AZ15" i="17"/>
  <c r="G15" i="17"/>
  <c r="BE14" i="17"/>
  <c r="BD14" i="17"/>
  <c r="BC14" i="17"/>
  <c r="BB14" i="17"/>
  <c r="BA14" i="17"/>
  <c r="AZ14" i="17"/>
  <c r="G14" i="17"/>
  <c r="BE13" i="17"/>
  <c r="BD13" i="17"/>
  <c r="BC13" i="17"/>
  <c r="BB13" i="17"/>
  <c r="BA13" i="17"/>
  <c r="AZ13" i="17"/>
  <c r="G13" i="17"/>
  <c r="AW15" i="7"/>
  <c r="AW16" i="7"/>
  <c r="AW17" i="7"/>
  <c r="AW22" i="7"/>
  <c r="AW24" i="7"/>
  <c r="AW35" i="7"/>
  <c r="AW36" i="7"/>
  <c r="AW37" i="7"/>
  <c r="AW38" i="7"/>
  <c r="AW47" i="7"/>
  <c r="AW48" i="7"/>
  <c r="AW49" i="7"/>
  <c r="AW50" i="7"/>
  <c r="AU15" i="7"/>
  <c r="AU16" i="7"/>
  <c r="AU17" i="7"/>
  <c r="AU22" i="7"/>
  <c r="AU24" i="7"/>
  <c r="AU35" i="7"/>
  <c r="AU36" i="7"/>
  <c r="AU37" i="7"/>
  <c r="AU38" i="7"/>
  <c r="AU39" i="7"/>
  <c r="AU40" i="7"/>
  <c r="AU41" i="7"/>
  <c r="AU47" i="7"/>
  <c r="AU48" i="7"/>
  <c r="AU49" i="7"/>
  <c r="AU50" i="7"/>
  <c r="AQ36" i="7"/>
  <c r="AQ37" i="7"/>
  <c r="AQ38" i="7"/>
  <c r="AQ39" i="7"/>
  <c r="AQ40" i="7"/>
  <c r="AQ41" i="7"/>
  <c r="AQ47" i="7"/>
  <c r="AQ48" i="7"/>
  <c r="AQ49" i="7"/>
  <c r="AQ50" i="7"/>
  <c r="AQ15" i="7"/>
  <c r="AQ16" i="7"/>
  <c r="AQ17" i="7"/>
  <c r="AQ22" i="7"/>
  <c r="AQ24" i="7"/>
  <c r="AQ35" i="7"/>
  <c r="AO15" i="7"/>
  <c r="AO16" i="7"/>
  <c r="AO17" i="7"/>
  <c r="AO22" i="7"/>
  <c r="AO24" i="7"/>
  <c r="AO35" i="7"/>
  <c r="AO36" i="7"/>
  <c r="AO37" i="7"/>
  <c r="AO38" i="7"/>
  <c r="AO39" i="7"/>
  <c r="AO40" i="7"/>
  <c r="AO41" i="7"/>
  <c r="AO47" i="7"/>
  <c r="AO48" i="7"/>
  <c r="AO49" i="7"/>
  <c r="AO50" i="7"/>
  <c r="AK15" i="7"/>
  <c r="AK16" i="7"/>
  <c r="AK17" i="7"/>
  <c r="AK22" i="7"/>
  <c r="AK24" i="7"/>
  <c r="AK35" i="7"/>
  <c r="AK36" i="7"/>
  <c r="AK37" i="7"/>
  <c r="AK38" i="7"/>
  <c r="AK39" i="7"/>
  <c r="AK40" i="7"/>
  <c r="AK41" i="7"/>
  <c r="AK47" i="7"/>
  <c r="AK48" i="7"/>
  <c r="AK49" i="7"/>
  <c r="AK50" i="7"/>
  <c r="AI49" i="7"/>
  <c r="AI50" i="7"/>
  <c r="AI36" i="7"/>
  <c r="AI37" i="7"/>
  <c r="AI38" i="7"/>
  <c r="AI39" i="7"/>
  <c r="AI40" i="7"/>
  <c r="AI41" i="7"/>
  <c r="AI47" i="7"/>
  <c r="AI15" i="7"/>
  <c r="AI16" i="7"/>
  <c r="AI17" i="7"/>
  <c r="AI22" i="7"/>
  <c r="AI24" i="7"/>
  <c r="AE15" i="7"/>
  <c r="AE16" i="7"/>
  <c r="AE17" i="7"/>
  <c r="AE22" i="7"/>
  <c r="AE24" i="7"/>
  <c r="AE35" i="7"/>
  <c r="AE36" i="7"/>
  <c r="AE37" i="7"/>
  <c r="AE38" i="7"/>
  <c r="AE48" i="7"/>
  <c r="AE49" i="7"/>
  <c r="AE50" i="7"/>
  <c r="AC48" i="7"/>
  <c r="AC49" i="7"/>
  <c r="AC50" i="7"/>
  <c r="AC15" i="7"/>
  <c r="AC16" i="7"/>
  <c r="AC17" i="7"/>
  <c r="AC22" i="7"/>
  <c r="AC24" i="7"/>
  <c r="AC35" i="7"/>
  <c r="AC36" i="7"/>
  <c r="AC37" i="7"/>
  <c r="AC38" i="7"/>
  <c r="AC39" i="7"/>
  <c r="AC40" i="7"/>
  <c r="Y40" i="7"/>
  <c r="Y41" i="7"/>
  <c r="Y47" i="7"/>
  <c r="Y48" i="7"/>
  <c r="Y49" i="7"/>
  <c r="Y50" i="7"/>
  <c r="Y36" i="7"/>
  <c r="Y37" i="7"/>
  <c r="Y15" i="7"/>
  <c r="Y16" i="7"/>
  <c r="Y17" i="7"/>
  <c r="Y22" i="7"/>
  <c r="Y24" i="7"/>
  <c r="W36" i="7"/>
  <c r="W37" i="7"/>
  <c r="W38" i="7"/>
  <c r="W39" i="7"/>
  <c r="W40" i="7"/>
  <c r="W41" i="7"/>
  <c r="W47" i="7"/>
  <c r="W48" i="7"/>
  <c r="W49" i="7"/>
  <c r="W50" i="7"/>
  <c r="W35" i="7"/>
  <c r="S24" i="7"/>
  <c r="S35" i="7"/>
  <c r="S36" i="7"/>
  <c r="S37" i="7"/>
  <c r="S38" i="7"/>
  <c r="S39" i="7"/>
  <c r="S40" i="7"/>
  <c r="S41" i="7"/>
  <c r="S47" i="7"/>
  <c r="S48" i="7"/>
  <c r="S49" i="7"/>
  <c r="S50" i="7"/>
  <c r="S15" i="7"/>
  <c r="S16" i="7"/>
  <c r="S17" i="7"/>
  <c r="Q35" i="7"/>
  <c r="Q36" i="7"/>
  <c r="Q37" i="7"/>
  <c r="Q38" i="7"/>
  <c r="Q39" i="7"/>
  <c r="Q40" i="7"/>
  <c r="Q41" i="7"/>
  <c r="Q47" i="7"/>
  <c r="Q48" i="7"/>
  <c r="Q49" i="7"/>
  <c r="Q50" i="7"/>
  <c r="Q15" i="7"/>
  <c r="Q16" i="7"/>
  <c r="Q17" i="7"/>
  <c r="Q22" i="7"/>
  <c r="M15" i="7"/>
  <c r="K15" i="7"/>
  <c r="E24" i="7"/>
  <c r="E35" i="7"/>
  <c r="E36" i="7"/>
  <c r="E37" i="7"/>
  <c r="E38" i="7"/>
  <c r="E39" i="7"/>
  <c r="E40" i="7"/>
  <c r="E41" i="7"/>
  <c r="E47" i="7"/>
  <c r="E48" i="7"/>
  <c r="E49" i="7"/>
  <c r="E50" i="7"/>
  <c r="G24" i="7"/>
  <c r="G35" i="7"/>
  <c r="G36" i="7"/>
  <c r="G37" i="7"/>
  <c r="G38" i="7"/>
  <c r="G39" i="7"/>
  <c r="G40" i="7"/>
  <c r="G41" i="7"/>
  <c r="G47" i="7"/>
  <c r="G48" i="7"/>
  <c r="G49" i="7"/>
  <c r="G50" i="7"/>
  <c r="K24" i="7"/>
  <c r="K35" i="7"/>
  <c r="K36" i="7"/>
  <c r="K37" i="7"/>
  <c r="K38" i="7"/>
  <c r="K39" i="7"/>
  <c r="K40" i="7"/>
  <c r="K41" i="7"/>
  <c r="K47" i="7"/>
  <c r="K48" i="7"/>
  <c r="K49" i="7"/>
  <c r="K50" i="7"/>
  <c r="M24" i="7"/>
  <c r="M35" i="7"/>
  <c r="M36" i="7"/>
  <c r="M37" i="7"/>
  <c r="M38" i="7"/>
  <c r="M39" i="7"/>
  <c r="M40" i="7"/>
  <c r="M41" i="7"/>
  <c r="M47" i="7"/>
  <c r="M48" i="7"/>
  <c r="M49" i="7"/>
  <c r="M50" i="7"/>
  <c r="M10" i="7"/>
  <c r="BE49" i="7"/>
  <c r="BE48" i="7"/>
  <c r="BE24" i="7"/>
  <c r="AZ49" i="7"/>
  <c r="AZ48" i="7"/>
  <c r="BB50" i="7"/>
  <c r="BB49" i="7"/>
  <c r="BB48" i="7"/>
  <c r="BB24" i="7"/>
  <c r="BC50" i="7"/>
  <c r="BC49" i="7"/>
  <c r="BC48" i="7"/>
  <c r="BC47" i="7"/>
  <c r="BA22" i="7"/>
  <c r="BA16" i="7"/>
  <c r="AV56" i="7"/>
  <c r="AT56" i="7"/>
  <c r="AP56" i="7"/>
  <c r="AN56" i="7"/>
  <c r="AJ56" i="7"/>
  <c r="AH56" i="7"/>
  <c r="AD56" i="7"/>
  <c r="AB56" i="7"/>
  <c r="X56" i="7"/>
  <c r="V56" i="7"/>
  <c r="R56" i="7"/>
  <c r="P56" i="7"/>
  <c r="AU54" i="7"/>
  <c r="AK55" i="7"/>
  <c r="AK54" i="7"/>
  <c r="AI55" i="7"/>
  <c r="AI54" i="7"/>
  <c r="AE54" i="7"/>
  <c r="W54" i="7"/>
  <c r="L56" i="7"/>
  <c r="J56" i="7"/>
  <c r="F56" i="7"/>
  <c r="D56" i="7"/>
  <c r="BE15" i="7"/>
  <c r="BC15" i="7"/>
  <c r="BB15" i="7"/>
  <c r="BA15" i="7"/>
  <c r="W15" i="7"/>
  <c r="E15" i="7"/>
  <c r="AZ16" i="7"/>
  <c r="AZ10" i="7"/>
  <c r="AZ22" i="7"/>
  <c r="BE22" i="7"/>
  <c r="BE16" i="7"/>
  <c r="AI48" i="7"/>
  <c r="Q24" i="7"/>
  <c r="E16" i="7"/>
  <c r="BE54" i="7"/>
  <c r="BA54" i="7"/>
  <c r="AQ54" i="7"/>
  <c r="AO54" i="7"/>
  <c r="AC54" i="7"/>
  <c r="Y54" i="7"/>
  <c r="S54" i="7"/>
  <c r="Q54" i="7"/>
  <c r="M54" i="7"/>
  <c r="K54" i="7"/>
  <c r="G54" i="7"/>
  <c r="E54" i="7"/>
  <c r="Y38" i="7"/>
  <c r="G16" i="7"/>
  <c r="BC62" i="7"/>
  <c r="BC61" i="7"/>
  <c r="BC60" i="7"/>
  <c r="BC59" i="7"/>
  <c r="BA62" i="7"/>
  <c r="BA61" i="7"/>
  <c r="BA60" i="7"/>
  <c r="BA59" i="7"/>
  <c r="BC58" i="7"/>
  <c r="BA58" i="7"/>
  <c r="BA55" i="7"/>
  <c r="BC55" i="7"/>
  <c r="BC41" i="7"/>
  <c r="BC40" i="7"/>
  <c r="BC39" i="7"/>
  <c r="BC38" i="7"/>
  <c r="BC37" i="7"/>
  <c r="BC36" i="7"/>
  <c r="BC16" i="7"/>
  <c r="BC17" i="7"/>
  <c r="BA35" i="7"/>
  <c r="BA17" i="7"/>
  <c r="I105" i="7"/>
  <c r="AY116" i="7"/>
  <c r="AS116" i="7"/>
  <c r="AM116" i="7"/>
  <c r="AG116" i="7"/>
  <c r="AA116" i="7"/>
  <c r="U116" i="7"/>
  <c r="O116" i="7"/>
  <c r="I116" i="7"/>
  <c r="AY115" i="7"/>
  <c r="AS115" i="7"/>
  <c r="AM115" i="7"/>
  <c r="AG115" i="7"/>
  <c r="AA115" i="7"/>
  <c r="U115" i="7"/>
  <c r="O115" i="7"/>
  <c r="I115" i="7"/>
  <c r="AY114" i="7"/>
  <c r="AS114" i="7"/>
  <c r="AM114" i="7"/>
  <c r="AG114" i="7"/>
  <c r="AA114" i="7"/>
  <c r="U114" i="7"/>
  <c r="O114" i="7"/>
  <c r="I114" i="7"/>
  <c r="AY110" i="7"/>
  <c r="AS110" i="7"/>
  <c r="AM110" i="7"/>
  <c r="AG110" i="7"/>
  <c r="AA110" i="7"/>
  <c r="U110" i="7"/>
  <c r="O110" i="7"/>
  <c r="I110" i="7"/>
  <c r="AY109" i="7"/>
  <c r="AS109" i="7"/>
  <c r="AM109" i="7"/>
  <c r="AG109" i="7"/>
  <c r="AA109" i="7"/>
  <c r="U109" i="7"/>
  <c r="O109" i="7"/>
  <c r="I109" i="7"/>
  <c r="AY108" i="7"/>
  <c r="AS108" i="7"/>
  <c r="AM108" i="7"/>
  <c r="AG108" i="7"/>
  <c r="AA108" i="7"/>
  <c r="U108" i="7"/>
  <c r="O108" i="7"/>
  <c r="I108" i="7"/>
  <c r="AY107" i="7"/>
  <c r="AS107" i="7"/>
  <c r="AM107" i="7"/>
  <c r="AG107" i="7"/>
  <c r="AA107" i="7"/>
  <c r="U107" i="7"/>
  <c r="O107" i="7"/>
  <c r="I107" i="7"/>
  <c r="AW62" i="7"/>
  <c r="AU62" i="7"/>
  <c r="AQ62" i="7"/>
  <c r="AO62" i="7"/>
  <c r="AK62" i="7"/>
  <c r="AI62" i="7"/>
  <c r="AE62" i="7"/>
  <c r="AC62" i="7"/>
  <c r="Y62" i="7"/>
  <c r="W62" i="7"/>
  <c r="S62" i="7"/>
  <c r="Q62" i="7"/>
  <c r="M62" i="7"/>
  <c r="K62" i="7"/>
  <c r="G62" i="7"/>
  <c r="E62" i="7"/>
  <c r="AW61" i="7"/>
  <c r="AU61" i="7"/>
  <c r="AQ61" i="7"/>
  <c r="AO61" i="7"/>
  <c r="AK61" i="7"/>
  <c r="AI61" i="7"/>
  <c r="AE61" i="7"/>
  <c r="AC61" i="7"/>
  <c r="Y61" i="7"/>
  <c r="W61" i="7"/>
  <c r="S61" i="7"/>
  <c r="Q61" i="7"/>
  <c r="M61" i="7"/>
  <c r="K61" i="7"/>
  <c r="G61" i="7"/>
  <c r="E61" i="7"/>
  <c r="AW60" i="7"/>
  <c r="AU60" i="7"/>
  <c r="AQ60" i="7"/>
  <c r="AO60" i="7"/>
  <c r="AK60" i="7"/>
  <c r="AI60" i="7"/>
  <c r="AE60" i="7"/>
  <c r="AC60" i="7"/>
  <c r="Y60" i="7"/>
  <c r="W60" i="7"/>
  <c r="S60" i="7"/>
  <c r="Q60" i="7"/>
  <c r="M60" i="7"/>
  <c r="K60" i="7"/>
  <c r="G60" i="7"/>
  <c r="E60" i="7"/>
  <c r="AW59" i="7"/>
  <c r="AU59" i="7"/>
  <c r="AQ59" i="7"/>
  <c r="AO59" i="7"/>
  <c r="AK59" i="7"/>
  <c r="AI59" i="7"/>
  <c r="AE59" i="7"/>
  <c r="AC59" i="7"/>
  <c r="Y59" i="7"/>
  <c r="W59" i="7"/>
  <c r="S59" i="7"/>
  <c r="Q59" i="7"/>
  <c r="M59" i="7"/>
  <c r="K59" i="7"/>
  <c r="G59" i="7"/>
  <c r="E59" i="7"/>
  <c r="AW58" i="7"/>
  <c r="AW63" i="7" s="1"/>
  <c r="AU58" i="7"/>
  <c r="AQ58" i="7"/>
  <c r="AQ63" i="7" s="1"/>
  <c r="AO58" i="7"/>
  <c r="AO63" i="7" s="1"/>
  <c r="AK58" i="7"/>
  <c r="AK63" i="7" s="1"/>
  <c r="AI58" i="7"/>
  <c r="AI63" i="7" s="1"/>
  <c r="AE58" i="7"/>
  <c r="AE63" i="7" s="1"/>
  <c r="AC58" i="7"/>
  <c r="AC63" i="7" s="1"/>
  <c r="Y58" i="7"/>
  <c r="Y63" i="7" s="1"/>
  <c r="W58" i="7"/>
  <c r="S58" i="7"/>
  <c r="S63" i="7" s="1"/>
  <c r="Q58" i="7"/>
  <c r="Q63" i="7" s="1"/>
  <c r="M58" i="7"/>
  <c r="M63" i="7" s="1"/>
  <c r="K58" i="7"/>
  <c r="K63" i="7" s="1"/>
  <c r="G58" i="7"/>
  <c r="G63" i="7" s="1"/>
  <c r="E58" i="7"/>
  <c r="AW55" i="7"/>
  <c r="AU55" i="7"/>
  <c r="AQ55" i="7"/>
  <c r="AO55" i="7"/>
  <c r="AE55" i="7"/>
  <c r="AC55" i="7"/>
  <c r="Y55" i="7"/>
  <c r="W55" i="7"/>
  <c r="S55" i="7"/>
  <c r="Q55" i="7"/>
  <c r="M55" i="7"/>
  <c r="K55" i="7"/>
  <c r="G55" i="7"/>
  <c r="E55" i="7"/>
  <c r="AC47" i="7"/>
  <c r="AE47" i="7"/>
  <c r="Y39" i="7"/>
  <c r="AI35" i="7"/>
  <c r="Y35" i="7"/>
  <c r="W22" i="7"/>
  <c r="W16" i="7"/>
  <c r="W17" i="7"/>
  <c r="E17" i="7"/>
  <c r="AW10" i="7"/>
  <c r="AU10" i="7"/>
  <c r="AQ10" i="7"/>
  <c r="AO10" i="7"/>
  <c r="AK10" i="7"/>
  <c r="AI10" i="7"/>
  <c r="AE10" i="7"/>
  <c r="AC10" i="7"/>
  <c r="Y10" i="7"/>
  <c r="W10" i="7"/>
  <c r="S10" i="7"/>
  <c r="Q10" i="7"/>
  <c r="K10" i="7"/>
  <c r="E10" i="7"/>
  <c r="AX63" i="7"/>
  <c r="AR63" i="7"/>
  <c r="AL63" i="7"/>
  <c r="AF63" i="7"/>
  <c r="Z63" i="7"/>
  <c r="T63" i="7"/>
  <c r="N63" i="7"/>
  <c r="H63" i="7"/>
  <c r="AY113" i="7"/>
  <c r="AY112" i="7"/>
  <c r="AY111" i="7"/>
  <c r="AS113" i="7"/>
  <c r="AS112" i="7"/>
  <c r="AS111" i="7"/>
  <c r="AM113" i="7"/>
  <c r="AM112" i="7"/>
  <c r="AM111" i="7"/>
  <c r="AG113" i="7"/>
  <c r="AG112" i="7"/>
  <c r="AG111" i="7"/>
  <c r="AA113" i="7"/>
  <c r="AA112" i="7"/>
  <c r="AA111" i="7"/>
  <c r="U113" i="7"/>
  <c r="U112" i="7"/>
  <c r="U111" i="7"/>
  <c r="O113" i="7"/>
  <c r="O112" i="7"/>
  <c r="O111" i="7"/>
  <c r="I113" i="7"/>
  <c r="I112" i="7"/>
  <c r="I111" i="7"/>
  <c r="AY106" i="7"/>
  <c r="AS106" i="7"/>
  <c r="AM106" i="7"/>
  <c r="AG106" i="7"/>
  <c r="AA106" i="7"/>
  <c r="O106" i="7"/>
  <c r="I106" i="7"/>
  <c r="U106" i="7"/>
  <c r="AY105" i="7"/>
  <c r="AS105" i="7"/>
  <c r="AM105" i="7"/>
  <c r="AG105" i="7"/>
  <c r="AA105" i="7"/>
  <c r="U105" i="7"/>
  <c r="O105" i="7"/>
  <c r="AX51" i="7"/>
  <c r="AV51" i="7"/>
  <c r="AT51" i="7"/>
  <c r="AR51" i="7"/>
  <c r="AP51" i="7"/>
  <c r="AN51" i="7"/>
  <c r="AL51" i="7"/>
  <c r="AJ51" i="7"/>
  <c r="AH51" i="7"/>
  <c r="AF51" i="7"/>
  <c r="AD51" i="7"/>
  <c r="Z51" i="7"/>
  <c r="X51" i="7"/>
  <c r="V51" i="7"/>
  <c r="T51" i="7"/>
  <c r="R51" i="7"/>
  <c r="P51" i="7"/>
  <c r="N51" i="7"/>
  <c r="L51" i="7"/>
  <c r="J51" i="7"/>
  <c r="H51" i="7"/>
  <c r="F51" i="7"/>
  <c r="D51" i="7"/>
  <c r="BE58" i="7"/>
  <c r="BE63" i="7" s="1"/>
  <c r="BE10" i="7"/>
  <c r="BE17" i="7"/>
  <c r="BD10" i="7"/>
  <c r="BB10" i="7"/>
  <c r="BB17" i="7"/>
  <c r="BB16" i="7"/>
  <c r="BB22" i="7"/>
  <c r="AZ17" i="7"/>
  <c r="BB63" i="7"/>
  <c r="AZ63" i="7"/>
  <c r="AV63" i="7"/>
  <c r="AT63" i="7"/>
  <c r="AP63" i="7"/>
  <c r="AN63" i="7"/>
  <c r="AJ63" i="7"/>
  <c r="AH63" i="7"/>
  <c r="AD63" i="7"/>
  <c r="AB63" i="7"/>
  <c r="X63" i="7"/>
  <c r="V63" i="7"/>
  <c r="R63" i="7"/>
  <c r="P63" i="7"/>
  <c r="L63" i="7"/>
  <c r="J63" i="7"/>
  <c r="F63" i="7"/>
  <c r="D63" i="7"/>
  <c r="BE39" i="7"/>
  <c r="BB39" i="7"/>
  <c r="AZ39" i="7"/>
  <c r="BB38" i="7"/>
  <c r="AZ38" i="7"/>
  <c r="BE50" i="7"/>
  <c r="AZ50" i="7"/>
  <c r="BE47" i="7"/>
  <c r="BB47" i="7"/>
  <c r="AZ47" i="7"/>
  <c r="BE37" i="7"/>
  <c r="BB37" i="7"/>
  <c r="AZ37" i="7"/>
  <c r="BE36" i="7"/>
  <c r="BB36" i="7"/>
  <c r="AZ36" i="7"/>
  <c r="BE35" i="7"/>
  <c r="BB35" i="7"/>
  <c r="AZ35" i="7"/>
  <c r="BE41" i="7"/>
  <c r="BB41" i="7"/>
  <c r="BB40" i="7"/>
  <c r="AZ41" i="7"/>
  <c r="AZ40" i="7"/>
  <c r="BA9" i="7"/>
  <c r="AU63" i="7" l="1"/>
  <c r="W63" i="7"/>
  <c r="O54" i="17"/>
  <c r="I54" i="17"/>
  <c r="AM54" i="17"/>
  <c r="BD34" i="20"/>
  <c r="I55" i="20"/>
  <c r="BE46" i="20"/>
  <c r="BE47" i="20"/>
  <c r="BE48" i="20"/>
  <c r="BE50" i="20"/>
  <c r="BE51" i="20"/>
  <c r="BE52" i="20"/>
  <c r="BE54" i="20"/>
  <c r="AW32" i="19"/>
  <c r="Q34" i="20"/>
  <c r="AO34" i="20"/>
  <c r="S34" i="20"/>
  <c r="AQ34" i="20"/>
  <c r="BE34" i="20"/>
  <c r="E63" i="7"/>
  <c r="BD33" i="17"/>
  <c r="BE55" i="20"/>
  <c r="BE44" i="20"/>
  <c r="AE34" i="20"/>
  <c r="AK34" i="20"/>
  <c r="W34" i="20"/>
  <c r="E34" i="20"/>
  <c r="BA34" i="20"/>
  <c r="BE43" i="20"/>
  <c r="K34" i="20"/>
  <c r="AI34" i="20"/>
  <c r="AU34" i="20"/>
  <c r="M34" i="20"/>
  <c r="Y34" i="20"/>
  <c r="G34" i="20"/>
  <c r="BD32" i="19"/>
  <c r="AZ38" i="18"/>
  <c r="BB38" i="18"/>
  <c r="AY54" i="18"/>
  <c r="AA54" i="18"/>
  <c r="G32" i="18"/>
  <c r="Q32" i="18"/>
  <c r="BA38" i="18"/>
  <c r="AC32" i="18"/>
  <c r="E32" i="18"/>
  <c r="BE45" i="18"/>
  <c r="AK32" i="18"/>
  <c r="BE44" i="18"/>
  <c r="Y32" i="18"/>
  <c r="S32" i="18"/>
  <c r="W32" i="18"/>
  <c r="AE32" i="18"/>
  <c r="K32" i="18"/>
  <c r="U54" i="18"/>
  <c r="AS54" i="18"/>
  <c r="AI32" i="18"/>
  <c r="AQ32" i="18"/>
  <c r="M32" i="18"/>
  <c r="AW32" i="18"/>
  <c r="AU32" i="18"/>
  <c r="AO32" i="18"/>
  <c r="BE32" i="18"/>
  <c r="BB32" i="18"/>
  <c r="BC32" i="18"/>
  <c r="AZ32" i="18"/>
  <c r="BA32" i="18"/>
  <c r="AW34" i="20"/>
  <c r="BB34" i="20"/>
  <c r="AZ34" i="20"/>
  <c r="M32" i="19"/>
  <c r="BB39" i="19"/>
  <c r="AE32" i="19"/>
  <c r="Y32" i="19"/>
  <c r="AQ32" i="19"/>
  <c r="BC34" i="20"/>
  <c r="BC39" i="17"/>
  <c r="BE32" i="19"/>
  <c r="AG54" i="17"/>
  <c r="AZ39" i="17"/>
  <c r="AI33" i="17"/>
  <c r="BC40" i="20"/>
  <c r="G56" i="7"/>
  <c r="G33" i="17"/>
  <c r="BE45" i="17"/>
  <c r="Q33" i="17"/>
  <c r="K33" i="17"/>
  <c r="S33" i="17"/>
  <c r="W33" i="17"/>
  <c r="AE33" i="17"/>
  <c r="AQ33" i="17"/>
  <c r="AO33" i="17"/>
  <c r="AU33" i="17"/>
  <c r="AC33" i="17"/>
  <c r="BB33" i="17"/>
  <c r="M39" i="17"/>
  <c r="M33" i="17"/>
  <c r="BE53" i="17"/>
  <c r="AK33" i="17"/>
  <c r="AW33" i="17"/>
  <c r="E33" i="17"/>
  <c r="Y33" i="17"/>
  <c r="BA39" i="17"/>
  <c r="BA33" i="17"/>
  <c r="BB39" i="17"/>
  <c r="K39" i="17"/>
  <c r="Q39" i="17"/>
  <c r="BE42" i="17"/>
  <c r="BE44" i="17"/>
  <c r="AS54" i="17"/>
  <c r="BE49" i="17"/>
  <c r="AZ33" i="17"/>
  <c r="BC33" i="17"/>
  <c r="AY54" i="17"/>
  <c r="BE47" i="17"/>
  <c r="BE48" i="17"/>
  <c r="BE50" i="17"/>
  <c r="BE51" i="17"/>
  <c r="BE52" i="17"/>
  <c r="BE43" i="17"/>
  <c r="BE46" i="17"/>
  <c r="BE33" i="17"/>
  <c r="AM54" i="18"/>
  <c r="BE49" i="18"/>
  <c r="BE48" i="18"/>
  <c r="BE46" i="18"/>
  <c r="O54" i="18"/>
  <c r="BE53" i="18"/>
  <c r="BE51" i="18"/>
  <c r="BE47" i="18"/>
  <c r="BE43" i="18"/>
  <c r="AG54" i="18"/>
  <c r="BE42" i="18"/>
  <c r="BE52" i="18"/>
  <c r="BE50" i="18"/>
  <c r="I54" i="18"/>
  <c r="S32" i="19"/>
  <c r="BC32" i="19"/>
  <c r="AS54" i="19"/>
  <c r="BA32" i="19"/>
  <c r="G32" i="19"/>
  <c r="AK32" i="19"/>
  <c r="AA54" i="19"/>
  <c r="O54" i="19"/>
  <c r="AZ32" i="19"/>
  <c r="AM54" i="19"/>
  <c r="AY54" i="19"/>
  <c r="BE47" i="19"/>
  <c r="BE45" i="19"/>
  <c r="BE44" i="19"/>
  <c r="BE51" i="19"/>
  <c r="BE46" i="19"/>
  <c r="BE43" i="19"/>
  <c r="AC32" i="19"/>
  <c r="E32" i="19"/>
  <c r="BB32" i="19"/>
  <c r="AI32" i="19"/>
  <c r="W32" i="19"/>
  <c r="BE53" i="19"/>
  <c r="BE52" i="19"/>
  <c r="BE50" i="19"/>
  <c r="BE49" i="19"/>
  <c r="BE48" i="19"/>
  <c r="AG54" i="19"/>
  <c r="AO32" i="19"/>
  <c r="Q32" i="19"/>
  <c r="AU32" i="19"/>
  <c r="K32" i="19"/>
  <c r="AZ39" i="19"/>
  <c r="U54" i="19"/>
  <c r="I54" i="19"/>
  <c r="BA39" i="19"/>
  <c r="BE42" i="19"/>
  <c r="AQ56" i="7"/>
  <c r="D64" i="7"/>
  <c r="D10" i="17" s="1"/>
  <c r="D34" i="17" s="1"/>
  <c r="D40" i="17" s="1"/>
  <c r="E40" i="17" s="1"/>
  <c r="T64" i="7"/>
  <c r="T10" i="17" s="1"/>
  <c r="T34" i="17" s="1"/>
  <c r="AR64" i="7"/>
  <c r="AR10" i="17" s="1"/>
  <c r="AR34" i="17" s="1"/>
  <c r="L64" i="7"/>
  <c r="L10" i="19" s="1"/>
  <c r="L33" i="19" s="1"/>
  <c r="L40" i="19" s="1"/>
  <c r="M40" i="19" s="1"/>
  <c r="AW56" i="7"/>
  <c r="BD63" i="7"/>
  <c r="AO56" i="7"/>
  <c r="BA63" i="7"/>
  <c r="K56" i="7"/>
  <c r="H64" i="7"/>
  <c r="H10" i="19" s="1"/>
  <c r="H33" i="19" s="1"/>
  <c r="Q56" i="7"/>
  <c r="AX64" i="7"/>
  <c r="AX10" i="17" s="1"/>
  <c r="AX34" i="17" s="1"/>
  <c r="J64" i="7"/>
  <c r="J10" i="17" s="1"/>
  <c r="J34" i="17" s="1"/>
  <c r="J40" i="17" s="1"/>
  <c r="K40" i="17" s="1"/>
  <c r="Z64" i="7"/>
  <c r="Z10" i="17" s="1"/>
  <c r="Z34" i="17" s="1"/>
  <c r="N64" i="7"/>
  <c r="N10" i="17" s="1"/>
  <c r="N34" i="17" s="1"/>
  <c r="V64" i="7"/>
  <c r="V10" i="19" s="1"/>
  <c r="V33" i="19" s="1"/>
  <c r="V40" i="19" s="1"/>
  <c r="W40" i="19" s="1"/>
  <c r="AL64" i="7"/>
  <c r="AL10" i="20" s="1"/>
  <c r="AL35" i="20" s="1"/>
  <c r="AT64" i="7"/>
  <c r="AT10" i="19" s="1"/>
  <c r="AT33" i="19" s="1"/>
  <c r="AT40" i="19" s="1"/>
  <c r="AU40" i="19" s="1"/>
  <c r="BC63" i="7"/>
  <c r="M56" i="7"/>
  <c r="AC56" i="7"/>
  <c r="S56" i="7"/>
  <c r="AE56" i="7"/>
  <c r="BC56" i="7"/>
  <c r="AZ56" i="7"/>
  <c r="AN64" i="7"/>
  <c r="AN10" i="19" s="1"/>
  <c r="AN33" i="19" s="1"/>
  <c r="AN40" i="19" s="1"/>
  <c r="AO40" i="19" s="1"/>
  <c r="AV64" i="7"/>
  <c r="AV10" i="17" s="1"/>
  <c r="AV34" i="17" s="1"/>
  <c r="AV40" i="17" s="1"/>
  <c r="AH64" i="7"/>
  <c r="AH10" i="17" s="1"/>
  <c r="AH34" i="17" s="1"/>
  <c r="AH40" i="17" s="1"/>
  <c r="AI40" i="17" s="1"/>
  <c r="E56" i="7"/>
  <c r="AU56" i="7"/>
  <c r="Y56" i="7"/>
  <c r="AJ64" i="7"/>
  <c r="AJ10" i="17" s="1"/>
  <c r="AJ34" i="17" s="1"/>
  <c r="AJ40" i="17" s="1"/>
  <c r="AP64" i="7"/>
  <c r="AP10" i="17" s="1"/>
  <c r="AP34" i="17" s="1"/>
  <c r="AP40" i="17" s="1"/>
  <c r="F64" i="7"/>
  <c r="F10" i="20" s="1"/>
  <c r="F35" i="20" s="1"/>
  <c r="F41" i="20" s="1"/>
  <c r="K51" i="7"/>
  <c r="AD64" i="7"/>
  <c r="AD10" i="20" s="1"/>
  <c r="AD35" i="20" s="1"/>
  <c r="AD41" i="20" s="1"/>
  <c r="AE41" i="20" s="1"/>
  <c r="X64" i="7"/>
  <c r="X10" i="20" s="1"/>
  <c r="X35" i="20" s="1"/>
  <c r="X41" i="20" s="1"/>
  <c r="Y41" i="20" s="1"/>
  <c r="AF64" i="7"/>
  <c r="AF10" i="17" s="1"/>
  <c r="AF34" i="17" s="1"/>
  <c r="W56" i="7"/>
  <c r="AI56" i="7"/>
  <c r="BE56" i="7"/>
  <c r="S51" i="7"/>
  <c r="AK51" i="7"/>
  <c r="AK56" i="7"/>
  <c r="AQ51" i="7"/>
  <c r="BD32" i="18"/>
  <c r="BA56" i="7"/>
  <c r="BD51" i="7"/>
  <c r="Q51" i="7"/>
  <c r="AO51" i="7"/>
  <c r="W51" i="7"/>
  <c r="BB56" i="7"/>
  <c r="AY117" i="7"/>
  <c r="AE51" i="7"/>
  <c r="M51" i="7"/>
  <c r="AU51" i="7"/>
  <c r="AW51" i="7"/>
  <c r="BE111" i="7"/>
  <c r="AM117" i="7"/>
  <c r="AG117" i="7"/>
  <c r="BE106" i="7"/>
  <c r="P64" i="7"/>
  <c r="P10" i="17" s="1"/>
  <c r="P34" i="17" s="1"/>
  <c r="P40" i="17" s="1"/>
  <c r="Q40" i="17" s="1"/>
  <c r="R64" i="7"/>
  <c r="R10" i="19" s="1"/>
  <c r="R33" i="19" s="1"/>
  <c r="R40" i="19" s="1"/>
  <c r="S40" i="19" s="1"/>
  <c r="AI51" i="7"/>
  <c r="BC51" i="7"/>
  <c r="BB51" i="7"/>
  <c r="AS117" i="7"/>
  <c r="O117" i="7"/>
  <c r="AA117" i="7"/>
  <c r="E51" i="7"/>
  <c r="Y51" i="7"/>
  <c r="U117" i="7"/>
  <c r="BE113" i="7"/>
  <c r="BE107" i="7"/>
  <c r="BE108" i="7"/>
  <c r="BE109" i="7"/>
  <c r="BE110" i="7"/>
  <c r="BE114" i="7"/>
  <c r="BE115" i="7"/>
  <c r="BE116" i="7"/>
  <c r="I117" i="7"/>
  <c r="BE112" i="7"/>
  <c r="BE105" i="7"/>
  <c r="BE54" i="18" l="1"/>
  <c r="T10" i="19"/>
  <c r="T33" i="19" s="1"/>
  <c r="T10" i="20"/>
  <c r="T35" i="20" s="1"/>
  <c r="Z10" i="18"/>
  <c r="Z33" i="18" s="1"/>
  <c r="BE54" i="17"/>
  <c r="AF10" i="18"/>
  <c r="AF33" i="18" s="1"/>
  <c r="AX10" i="20"/>
  <c r="AX35" i="20" s="1"/>
  <c r="T10" i="18"/>
  <c r="T33" i="18" s="1"/>
  <c r="Z10" i="19"/>
  <c r="Z33" i="19" s="1"/>
  <c r="BD64" i="7"/>
  <c r="BD10" i="20" s="1"/>
  <c r="BD35" i="20" s="1"/>
  <c r="AN10" i="18"/>
  <c r="AN33" i="18" s="1"/>
  <c r="AN39" i="18" s="1"/>
  <c r="AO39" i="18" s="1"/>
  <c r="BE54" i="19"/>
  <c r="AR10" i="18"/>
  <c r="AR33" i="18" s="1"/>
  <c r="H10" i="17"/>
  <c r="H34" i="17" s="1"/>
  <c r="Z10" i="20"/>
  <c r="Z35" i="20" s="1"/>
  <c r="H10" i="20"/>
  <c r="H35" i="20" s="1"/>
  <c r="D10" i="20"/>
  <c r="D35" i="20" s="1"/>
  <c r="D41" i="20" s="1"/>
  <c r="AW64" i="7"/>
  <c r="AW10" i="18" s="1"/>
  <c r="AW33" i="18" s="1"/>
  <c r="AW39" i="18" s="1"/>
  <c r="AN10" i="20"/>
  <c r="AN35" i="20" s="1"/>
  <c r="AN41" i="20" s="1"/>
  <c r="AO41" i="20" s="1"/>
  <c r="AN10" i="17"/>
  <c r="AN34" i="17" s="1"/>
  <c r="AN40" i="17" s="1"/>
  <c r="AO40" i="17" s="1"/>
  <c r="AT10" i="17"/>
  <c r="AT34" i="17" s="1"/>
  <c r="AT40" i="17" s="1"/>
  <c r="AU40" i="17" s="1"/>
  <c r="AR10" i="20"/>
  <c r="AR35" i="20" s="1"/>
  <c r="D10" i="18"/>
  <c r="D33" i="18" s="1"/>
  <c r="D39" i="18" s="1"/>
  <c r="E39" i="18" s="1"/>
  <c r="AQ64" i="7"/>
  <c r="AQ10" i="18" s="1"/>
  <c r="AQ33" i="18" s="1"/>
  <c r="D10" i="19"/>
  <c r="D33" i="19" s="1"/>
  <c r="D40" i="19" s="1"/>
  <c r="E40" i="19" s="1"/>
  <c r="AR10" i="19"/>
  <c r="AR33" i="19" s="1"/>
  <c r="H10" i="18"/>
  <c r="H33" i="18" s="1"/>
  <c r="L10" i="20"/>
  <c r="L35" i="20" s="1"/>
  <c r="L41" i="20" s="1"/>
  <c r="M41" i="20" s="1"/>
  <c r="V10" i="17"/>
  <c r="V34" i="17" s="1"/>
  <c r="V40" i="17" s="1"/>
  <c r="W40" i="17" s="1"/>
  <c r="L10" i="18"/>
  <c r="L33" i="18" s="1"/>
  <c r="L39" i="18" s="1"/>
  <c r="M39" i="18" s="1"/>
  <c r="AX10" i="18"/>
  <c r="AX33" i="18" s="1"/>
  <c r="L10" i="17"/>
  <c r="L34" i="17" s="1"/>
  <c r="L40" i="17" s="1"/>
  <c r="M40" i="17" s="1"/>
  <c r="AH10" i="18"/>
  <c r="AH33" i="18" s="1"/>
  <c r="AH39" i="18" s="1"/>
  <c r="AI39" i="18" s="1"/>
  <c r="N10" i="20"/>
  <c r="N35" i="20" s="1"/>
  <c r="Y64" i="7"/>
  <c r="Y10" i="19" s="1"/>
  <c r="Y33" i="19" s="1"/>
  <c r="AV10" i="18"/>
  <c r="AV33" i="18" s="1"/>
  <c r="AV39" i="18" s="1"/>
  <c r="N10" i="18"/>
  <c r="N33" i="18" s="1"/>
  <c r="AV10" i="20"/>
  <c r="AV35" i="20" s="1"/>
  <c r="AV41" i="20" s="1"/>
  <c r="N10" i="19"/>
  <c r="N33" i="19" s="1"/>
  <c r="AE64" i="7"/>
  <c r="AE10" i="18" s="1"/>
  <c r="AE33" i="18" s="1"/>
  <c r="AO64" i="7"/>
  <c r="AO10" i="18" s="1"/>
  <c r="AO33" i="18" s="1"/>
  <c r="Q64" i="7"/>
  <c r="Q10" i="18" s="1"/>
  <c r="Q33" i="18" s="1"/>
  <c r="AV10" i="19"/>
  <c r="AV33" i="19" s="1"/>
  <c r="AV40" i="19" s="1"/>
  <c r="J10" i="18"/>
  <c r="J33" i="18" s="1"/>
  <c r="J39" i="18" s="1"/>
  <c r="K39" i="18" s="1"/>
  <c r="E64" i="7"/>
  <c r="E10" i="17" s="1"/>
  <c r="E34" i="17" s="1"/>
  <c r="J10" i="19"/>
  <c r="J33" i="19" s="1"/>
  <c r="J40" i="19" s="1"/>
  <c r="K40" i="19" s="1"/>
  <c r="AL10" i="17"/>
  <c r="AL34" i="17" s="1"/>
  <c r="J10" i="20"/>
  <c r="J35" i="20" s="1"/>
  <c r="J41" i="20" s="1"/>
  <c r="K41" i="20" s="1"/>
  <c r="K64" i="7"/>
  <c r="K10" i="17" s="1"/>
  <c r="K34" i="17" s="1"/>
  <c r="AL10" i="19"/>
  <c r="AL33" i="19" s="1"/>
  <c r="AL10" i="18"/>
  <c r="AL33" i="18" s="1"/>
  <c r="BC64" i="7"/>
  <c r="BC10" i="17" s="1"/>
  <c r="BC34" i="17" s="1"/>
  <c r="V10" i="18"/>
  <c r="V33" i="18" s="1"/>
  <c r="V39" i="18" s="1"/>
  <c r="W39" i="18" s="1"/>
  <c r="AJ10" i="19"/>
  <c r="AJ33" i="19" s="1"/>
  <c r="AJ40" i="19" s="1"/>
  <c r="AH10" i="19"/>
  <c r="AH33" i="19" s="1"/>
  <c r="AH40" i="19" s="1"/>
  <c r="AI40" i="19" s="1"/>
  <c r="AK64" i="7"/>
  <c r="AK10" i="19" s="1"/>
  <c r="AK33" i="19" s="1"/>
  <c r="AK40" i="19" s="1"/>
  <c r="AX10" i="19"/>
  <c r="AX33" i="19" s="1"/>
  <c r="V10" i="20"/>
  <c r="V35" i="20" s="1"/>
  <c r="V41" i="20" s="1"/>
  <c r="W41" i="20" s="1"/>
  <c r="AH10" i="20"/>
  <c r="AH35" i="20" s="1"/>
  <c r="AH41" i="20" s="1"/>
  <c r="AI41" i="20" s="1"/>
  <c r="AI64" i="7"/>
  <c r="AI10" i="19" s="1"/>
  <c r="AI33" i="19" s="1"/>
  <c r="M64" i="7"/>
  <c r="M10" i="20" s="1"/>
  <c r="M35" i="20" s="1"/>
  <c r="AU64" i="7"/>
  <c r="AU10" i="18" s="1"/>
  <c r="AU33" i="18" s="1"/>
  <c r="S64" i="7"/>
  <c r="S10" i="19" s="1"/>
  <c r="S33" i="19" s="1"/>
  <c r="AT10" i="20"/>
  <c r="AT35" i="20" s="1"/>
  <c r="AT41" i="20" s="1"/>
  <c r="AU41" i="20" s="1"/>
  <c r="W64" i="7"/>
  <c r="W10" i="18" s="1"/>
  <c r="W33" i="18" s="1"/>
  <c r="AT10" i="18"/>
  <c r="AT33" i="18" s="1"/>
  <c r="AT39" i="18" s="1"/>
  <c r="AU39" i="18" s="1"/>
  <c r="AJ10" i="18"/>
  <c r="AJ33" i="18" s="1"/>
  <c r="AJ39" i="18" s="1"/>
  <c r="AK39" i="18" s="1"/>
  <c r="AJ10" i="20"/>
  <c r="AJ35" i="20" s="1"/>
  <c r="AJ41" i="20" s="1"/>
  <c r="AP10" i="20"/>
  <c r="AP35" i="20" s="1"/>
  <c r="AP41" i="20" s="1"/>
  <c r="AP10" i="18"/>
  <c r="AP33" i="18" s="1"/>
  <c r="AP39" i="18" s="1"/>
  <c r="AQ39" i="18" s="1"/>
  <c r="P10" i="18"/>
  <c r="P33" i="18" s="1"/>
  <c r="P39" i="18" s="1"/>
  <c r="Q39" i="18" s="1"/>
  <c r="P10" i="20"/>
  <c r="P35" i="20" s="1"/>
  <c r="P41" i="20" s="1"/>
  <c r="Q41" i="20" s="1"/>
  <c r="P10" i="19"/>
  <c r="P33" i="19" s="1"/>
  <c r="P40" i="19" s="1"/>
  <c r="Q40" i="19" s="1"/>
  <c r="AP10" i="19"/>
  <c r="AP33" i="19" s="1"/>
  <c r="AP40" i="19" s="1"/>
  <c r="X10" i="18"/>
  <c r="X33" i="18" s="1"/>
  <c r="X39" i="18" s="1"/>
  <c r="Y39" i="18" s="1"/>
  <c r="AD10" i="18"/>
  <c r="AD33" i="18" s="1"/>
  <c r="AD39" i="18" s="1"/>
  <c r="AE39" i="18" s="1"/>
  <c r="AD10" i="17"/>
  <c r="AD34" i="17" s="1"/>
  <c r="AD40" i="17" s="1"/>
  <c r="AE40" i="17" s="1"/>
  <c r="X10" i="17"/>
  <c r="X34" i="17" s="1"/>
  <c r="X40" i="17" s="1"/>
  <c r="Y40" i="17" s="1"/>
  <c r="AD10" i="19"/>
  <c r="AD33" i="19" s="1"/>
  <c r="AD40" i="19" s="1"/>
  <c r="AE40" i="19" s="1"/>
  <c r="F10" i="19"/>
  <c r="F33" i="19" s="1"/>
  <c r="F40" i="19" s="1"/>
  <c r="G40" i="19" s="1"/>
  <c r="X10" i="19"/>
  <c r="X33" i="19" s="1"/>
  <c r="X40" i="19" s="1"/>
  <c r="Y40" i="19" s="1"/>
  <c r="F10" i="18"/>
  <c r="F33" i="18" s="1"/>
  <c r="F39" i="18" s="1"/>
  <c r="G39" i="18" s="1"/>
  <c r="F10" i="17"/>
  <c r="F34" i="17" s="1"/>
  <c r="F40" i="17" s="1"/>
  <c r="AF10" i="20"/>
  <c r="AF35" i="20" s="1"/>
  <c r="AF10" i="19"/>
  <c r="AF33" i="19" s="1"/>
  <c r="R10" i="20"/>
  <c r="R35" i="20" s="1"/>
  <c r="R41" i="20" s="1"/>
  <c r="R10" i="17"/>
  <c r="R34" i="17" s="1"/>
  <c r="R40" i="17" s="1"/>
  <c r="S40" i="17" s="1"/>
  <c r="BB64" i="7"/>
  <c r="BB10" i="19" s="1"/>
  <c r="BB33" i="19" s="1"/>
  <c r="R10" i="18"/>
  <c r="R33" i="18" s="1"/>
  <c r="R39" i="18" s="1"/>
  <c r="S39" i="18" s="1"/>
  <c r="BE117" i="7"/>
  <c r="S10" i="17" l="1"/>
  <c r="S34" i="17" s="1"/>
  <c r="BD10" i="17"/>
  <c r="BD34" i="17" s="1"/>
  <c r="BD10" i="19"/>
  <c r="BD33" i="19" s="1"/>
  <c r="AI10" i="20"/>
  <c r="AI35" i="20" s="1"/>
  <c r="BD10" i="18"/>
  <c r="BD33" i="18" s="1"/>
  <c r="AW10" i="19"/>
  <c r="AW33" i="19" s="1"/>
  <c r="AW40" i="19" s="1"/>
  <c r="AW10" i="20"/>
  <c r="AW35" i="20" s="1"/>
  <c r="AW41" i="20" s="1"/>
  <c r="AW10" i="17"/>
  <c r="AW34" i="17" s="1"/>
  <c r="AW40" i="17" s="1"/>
  <c r="Q10" i="19"/>
  <c r="Q33" i="19" s="1"/>
  <c r="AQ10" i="19"/>
  <c r="AQ33" i="19" s="1"/>
  <c r="AQ40" i="19" s="1"/>
  <c r="AQ10" i="17"/>
  <c r="AQ34" i="17" s="1"/>
  <c r="AQ10" i="20"/>
  <c r="AQ35" i="20" s="1"/>
  <c r="AE10" i="17"/>
  <c r="AE34" i="17" s="1"/>
  <c r="AE10" i="20"/>
  <c r="AE35" i="20" s="1"/>
  <c r="AE10" i="19"/>
  <c r="AE33" i="19" s="1"/>
  <c r="AU10" i="19"/>
  <c r="AU33" i="19" s="1"/>
  <c r="AU10" i="17"/>
  <c r="AU34" i="17" s="1"/>
  <c r="W10" i="19"/>
  <c r="W33" i="19" s="1"/>
  <c r="Y10" i="18"/>
  <c r="Y33" i="18" s="1"/>
  <c r="Y10" i="17"/>
  <c r="Y34" i="17" s="1"/>
  <c r="Y10" i="20"/>
  <c r="Y35" i="20" s="1"/>
  <c r="K10" i="18"/>
  <c r="K33" i="18" s="1"/>
  <c r="W10" i="17"/>
  <c r="W34" i="17" s="1"/>
  <c r="W10" i="20"/>
  <c r="W35" i="20" s="1"/>
  <c r="S10" i="18"/>
  <c r="S33" i="18" s="1"/>
  <c r="AO10" i="17"/>
  <c r="AO34" i="17" s="1"/>
  <c r="BC10" i="18"/>
  <c r="BC33" i="18" s="1"/>
  <c r="BC39" i="18" s="1"/>
  <c r="AI10" i="17"/>
  <c r="AI34" i="17" s="1"/>
  <c r="AI10" i="18"/>
  <c r="AI33" i="18" s="1"/>
  <c r="BC10" i="19"/>
  <c r="BC33" i="19" s="1"/>
  <c r="AO10" i="20"/>
  <c r="AO35" i="20" s="1"/>
  <c r="K10" i="20"/>
  <c r="K35" i="20" s="1"/>
  <c r="AK10" i="18"/>
  <c r="AK33" i="18" s="1"/>
  <c r="Q10" i="17"/>
  <c r="Q34" i="17" s="1"/>
  <c r="M10" i="17"/>
  <c r="M34" i="17" s="1"/>
  <c r="M10" i="18"/>
  <c r="M33" i="18" s="1"/>
  <c r="AO10" i="19"/>
  <c r="AO33" i="19" s="1"/>
  <c r="Q10" i="20"/>
  <c r="Q35" i="20" s="1"/>
  <c r="M10" i="19"/>
  <c r="M33" i="19" s="1"/>
  <c r="K10" i="19"/>
  <c r="K33" i="19" s="1"/>
  <c r="BC10" i="20"/>
  <c r="BC35" i="20" s="1"/>
  <c r="S10" i="20"/>
  <c r="S35" i="20" s="1"/>
  <c r="AK10" i="17"/>
  <c r="AK34" i="17" s="1"/>
  <c r="AK10" i="20"/>
  <c r="AK35" i="20" s="1"/>
  <c r="E10" i="18"/>
  <c r="E33" i="18" s="1"/>
  <c r="E10" i="20"/>
  <c r="E35" i="20" s="1"/>
  <c r="E10" i="19"/>
  <c r="E33" i="19" s="1"/>
  <c r="AU10" i="20"/>
  <c r="AU35" i="20" s="1"/>
  <c r="BB40" i="19"/>
  <c r="BC40" i="19"/>
  <c r="BC40" i="17"/>
  <c r="BB40" i="17"/>
  <c r="BB41" i="20"/>
  <c r="BB39" i="18"/>
  <c r="BB10" i="18"/>
  <c r="BB33" i="18" s="1"/>
  <c r="BB10" i="17"/>
  <c r="BB34" i="17" s="1"/>
  <c r="BB10" i="20"/>
  <c r="BB35" i="20" s="1"/>
  <c r="G51" i="7"/>
  <c r="G64" i="7" s="1"/>
  <c r="G10" i="18" l="1"/>
  <c r="G33" i="18" s="1"/>
  <c r="G10" i="20"/>
  <c r="G35" i="20" s="1"/>
  <c r="G10" i="17"/>
  <c r="G34" i="17" s="1"/>
  <c r="G10" i="19"/>
  <c r="G33" i="19" s="1"/>
  <c r="BC41" i="20"/>
  <c r="BA30" i="7"/>
  <c r="BA51" i="7" s="1"/>
  <c r="BA64" i="7" s="1"/>
  <c r="AB51" i="7"/>
  <c r="AB64" i="7" s="1"/>
  <c r="BE30" i="7"/>
  <c r="BE51" i="7" s="1"/>
  <c r="BE64" i="7" s="1"/>
  <c r="AZ30" i="7"/>
  <c r="AZ51" i="7" s="1"/>
  <c r="AZ64" i="7" s="1"/>
  <c r="AC30" i="7"/>
  <c r="AC51" i="7" s="1"/>
  <c r="AC64" i="7" s="1"/>
  <c r="AB10" i="17" l="1"/>
  <c r="AB34" i="17" s="1"/>
  <c r="AB40" i="17" s="1"/>
  <c r="AZ40" i="17" s="1"/>
  <c r="AB10" i="18"/>
  <c r="AB33" i="18" s="1"/>
  <c r="AB39" i="18" s="1"/>
  <c r="AZ39" i="18" s="1"/>
  <c r="AB10" i="19"/>
  <c r="AB33" i="19" s="1"/>
  <c r="AB40" i="19" s="1"/>
  <c r="AC40" i="17"/>
  <c r="BA40" i="17"/>
  <c r="BA10" i="20"/>
  <c r="BA35" i="20" s="1"/>
  <c r="BA10" i="19"/>
  <c r="BA33" i="19" s="1"/>
  <c r="BA10" i="18"/>
  <c r="BA33" i="18" s="1"/>
  <c r="BA10" i="17"/>
  <c r="BA34" i="17" s="1"/>
  <c r="AC40" i="19"/>
  <c r="BA40" i="19" s="1"/>
  <c r="AZ40" i="19"/>
  <c r="AC10" i="19"/>
  <c r="AC33" i="19" s="1"/>
  <c r="AC10" i="18"/>
  <c r="AC33" i="18" s="1"/>
  <c r="AC10" i="20"/>
  <c r="AC35" i="20" s="1"/>
  <c r="AC10" i="17"/>
  <c r="AC34" i="17" s="1"/>
  <c r="AZ10" i="17"/>
  <c r="AZ34" i="17" s="1"/>
  <c r="AZ10" i="18"/>
  <c r="AZ33" i="18" s="1"/>
  <c r="AZ10" i="19"/>
  <c r="AZ33" i="19" s="1"/>
  <c r="AZ10" i="20"/>
  <c r="AZ35" i="20" s="1"/>
  <c r="BE10" i="17"/>
  <c r="BE34" i="17" s="1"/>
  <c r="BE10" i="19"/>
  <c r="BE33" i="19" s="1"/>
  <c r="BE10" i="20"/>
  <c r="BE35" i="20" s="1"/>
  <c r="BE10" i="18"/>
  <c r="BE33" i="18" s="1"/>
  <c r="AB10" i="20"/>
  <c r="AB35" i="20" s="1"/>
  <c r="AB41" i="20" s="1"/>
  <c r="AC39" i="18" l="1"/>
  <c r="BA39" i="18" s="1"/>
  <c r="AZ41" i="20"/>
  <c r="AC41" i="20"/>
  <c r="BA41" i="20" s="1"/>
</calcChain>
</file>

<file path=xl/sharedStrings.xml><?xml version="1.0" encoding="utf-8"?>
<sst xmlns="http://schemas.openxmlformats.org/spreadsheetml/2006/main" count="2190" uniqueCount="493">
  <si>
    <t xml:space="preserve"> TANÓRA-, KREDIT- ÉS VIZSGATERV </t>
  </si>
  <si>
    <t>KATONAI INFOKOMMUNIKÁCIÓ ALAPKÉPZÉSI SZAK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</si>
  <si>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</si>
  <si>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</si>
  <si>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</si>
  <si>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</si>
  <si>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</si>
  <si>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</si>
  <si>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</si>
  <si>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</si>
  <si>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</si>
  <si>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</si>
  <si>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</si>
  <si>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</si>
  <si>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</si>
  <si>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</si>
  <si>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7.</t>
  </si>
  <si>
    <t>8.</t>
  </si>
  <si>
    <t>elm.</t>
  </si>
  <si>
    <t>gyak.</t>
  </si>
  <si>
    <t>kredit</t>
  </si>
  <si>
    <t xml:space="preserve">számonkérés   </t>
  </si>
  <si>
    <t xml:space="preserve">számonkérés    </t>
  </si>
  <si>
    <t>elmélet + gyakorlat heti összes tanóra</t>
  </si>
  <si>
    <t>heti tanóra</t>
  </si>
  <si>
    <t>félévi tanóra</t>
  </si>
  <si>
    <t>Törzsanyag tárgyai</t>
  </si>
  <si>
    <t>HKÖMTA800</t>
  </si>
  <si>
    <t>K</t>
  </si>
  <si>
    <t>Katonai alapfelkészítés</t>
  </si>
  <si>
    <t>GYJ</t>
  </si>
  <si>
    <t>Összhaderőnemi Műveleti Tanszék</t>
  </si>
  <si>
    <t>Dr. Zentai Károly</t>
  </si>
  <si>
    <t>HKÖMTA901</t>
  </si>
  <si>
    <t>Gyalogos lövész alapozó felkésztés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</si>
  <si>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</si>
  <si>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</si>
  <si>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</si>
  <si>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</si>
  <si>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</si>
  <si>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</si>
  <si>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ÉÉ</t>
  </si>
  <si>
    <t>Államtudomámyi és Nemzetközi Tanulmányok Kar</t>
  </si>
  <si>
    <t>A katonai vezetés alapjai</t>
  </si>
  <si>
    <t>Hadtörténelmi, Filozófiai és Kultúrtörténeti Tanszék</t>
  </si>
  <si>
    <t xml:space="preserve">Dr. Boda Mihály </t>
  </si>
  <si>
    <t>HKHFKTA03</t>
  </si>
  <si>
    <t>Hadtörténelem</t>
  </si>
  <si>
    <t>Dr. Négyesi Lajos</t>
  </si>
  <si>
    <t>HKHJITA084</t>
  </si>
  <si>
    <t>Hadijog és honvédelmi jog</t>
  </si>
  <si>
    <t>NKE HHK Honvédelmi Jogi és Igazgatási Tanszék</t>
  </si>
  <si>
    <t xml:space="preserve">Dr. Petruska Ferenc </t>
  </si>
  <si>
    <t>HK925A223</t>
  </si>
  <si>
    <t>Matematikai analízis alapjai</t>
  </si>
  <si>
    <t>Természettudományi Tanszék</t>
  </si>
  <si>
    <t>Dr. Rácz István</t>
  </si>
  <si>
    <t>Védelemgazdaságtan</t>
  </si>
  <si>
    <t>Hadtáp, Pénzügy és Katonai Közlekedési TSZ</t>
  </si>
  <si>
    <t>Dr. Taksás Balázs</t>
  </si>
  <si>
    <t>HKÖMTA611</t>
  </si>
  <si>
    <t>Alapkiképzés módszertana</t>
  </si>
  <si>
    <t>Zentai Károly</t>
  </si>
  <si>
    <t>ÁÁJTB06</t>
  </si>
  <si>
    <t>Civilizációnk kihívásai</t>
  </si>
  <si>
    <t>Állam- és Jogtörténeti Tanszék</t>
  </si>
  <si>
    <t>Prof. Dr. Nagyernyei-Szabó Ádám</t>
  </si>
  <si>
    <t>HNBTTB03</t>
  </si>
  <si>
    <t>Nemzetközi politika és biztonság</t>
  </si>
  <si>
    <t>Nemzetközi Biztonsági Tanulmányok Tanszék</t>
  </si>
  <si>
    <t>Dr. habil. Remek Éva</t>
  </si>
  <si>
    <t>HK925A235</t>
  </si>
  <si>
    <t>Analízis és vektoralgebra</t>
  </si>
  <si>
    <t>Dr. Székely Gergely</t>
  </si>
  <si>
    <t>HK925A221</t>
  </si>
  <si>
    <t>Fizika UZ</t>
  </si>
  <si>
    <t xml:space="preserve">Prof. Dr. Horváth István </t>
  </si>
  <si>
    <t>HKEHVA01</t>
  </si>
  <si>
    <t>Villamosságtan KA</t>
  </si>
  <si>
    <t>Elektronikai Hadviselés Tanszék</t>
  </si>
  <si>
    <t>Dr. Németh András</t>
  </si>
  <si>
    <t>Hadászati Tanszék</t>
  </si>
  <si>
    <t xml:space="preserve">Dr. habil. Jobbágy Zoltán </t>
  </si>
  <si>
    <t>HK925A240</t>
  </si>
  <si>
    <t>Matematika UZ 3</t>
  </si>
  <si>
    <t>HKEHVA82</t>
  </si>
  <si>
    <t>Analóg és digitális technika</t>
  </si>
  <si>
    <t>K(Z)</t>
  </si>
  <si>
    <t>HK925A241</t>
  </si>
  <si>
    <t>Mechanika UZ</t>
  </si>
  <si>
    <t xml:space="preserve">Dr. Nagy Imre </t>
  </si>
  <si>
    <t>HKEHVA83</t>
  </si>
  <si>
    <t>Villamos áramkörök és hálózatok</t>
  </si>
  <si>
    <t>HKEHVA84</t>
  </si>
  <si>
    <t>Katonai infokommunikációs rendszerek I.</t>
  </si>
  <si>
    <t>Prof. Dr. Haig Zsolt</t>
  </si>
  <si>
    <t>RRVTB06</t>
  </si>
  <si>
    <t>Közös közszolgálti gyakorlat</t>
  </si>
  <si>
    <t>Rendészeti Vezetéstudományi Tanszék</t>
  </si>
  <si>
    <t>Prof. Dr. Kovács Gábor</t>
  </si>
  <si>
    <t>HKTSKA12</t>
  </si>
  <si>
    <t>Katonai Testnevelés II.</t>
  </si>
  <si>
    <t>Katonai Testnevelési és Sportközpont</t>
  </si>
  <si>
    <t xml:space="preserve">Molnár Imre </t>
  </si>
  <si>
    <t>HKTSKA13</t>
  </si>
  <si>
    <t>Katonai Testnevelés III.</t>
  </si>
  <si>
    <t>HKTSKA14</t>
  </si>
  <si>
    <t>Katonai Testnevelés IV.</t>
  </si>
  <si>
    <t>HKTSKA15</t>
  </si>
  <si>
    <t>Katonai Testnevelés V.</t>
  </si>
  <si>
    <t>Dr. Prókainé dr. Kovács Tímea Margit</t>
  </si>
  <si>
    <t>HKTSKA16</t>
  </si>
  <si>
    <t>Katonai Testnevelés VI.</t>
  </si>
  <si>
    <t>HKTSKA17</t>
  </si>
  <si>
    <t>Katonai Testnevelés VII.</t>
  </si>
  <si>
    <t>HKTSKA18</t>
  </si>
  <si>
    <t>Katonai Testnevelés VIII.</t>
  </si>
  <si>
    <t>HKISZLA112</t>
  </si>
  <si>
    <t>Szakmai Angol 2 (Katonai)</t>
  </si>
  <si>
    <t>Idegennyelvi és Szaknyelvi Lektorátus</t>
  </si>
  <si>
    <t>Dr. Kiss Gabriella</t>
  </si>
  <si>
    <t>HKISZLA113</t>
  </si>
  <si>
    <t>Szakmai Angol 3 (Katonai)</t>
  </si>
  <si>
    <t>HKISZLA114</t>
  </si>
  <si>
    <t>Szakmai Angol 4 (Katonai)</t>
  </si>
  <si>
    <t>HKISZLA115</t>
  </si>
  <si>
    <t>Szakmai Angol 5 (Katonai)</t>
  </si>
  <si>
    <t>SZV</t>
  </si>
  <si>
    <t>Szabadon választható 1.</t>
  </si>
  <si>
    <t>Szabadon választható 2.</t>
  </si>
  <si>
    <t>Szabadon választható 3.</t>
  </si>
  <si>
    <t>Szabadon választható 4.</t>
  </si>
  <si>
    <t>TÖRZSANYAG ÖSSZESEN</t>
  </si>
  <si>
    <t>x</t>
  </si>
  <si>
    <t>Kreditet nem képező tantárgyak</t>
  </si>
  <si>
    <t>HKISZLA118</t>
  </si>
  <si>
    <t>KR</t>
  </si>
  <si>
    <t>STANAG 2 nyelvvizsga kritérium</t>
  </si>
  <si>
    <t>A</t>
  </si>
  <si>
    <t>Kreditet nem képező tantárgyak összesen:</t>
  </si>
  <si>
    <t>Szakdolgozat/Diplomamunka tantárgya</t>
  </si>
  <si>
    <t>HKHIRA82</t>
  </si>
  <si>
    <t>KV</t>
  </si>
  <si>
    <t>Szakdolgozat készítés UZ</t>
  </si>
  <si>
    <t>Dr. Tóth András</t>
  </si>
  <si>
    <t>Szakdolgozat/Diplomamunka tantárgyak összesen:</t>
  </si>
  <si>
    <t>ÖSSZES TANÓRARENDI TANÓRA</t>
  </si>
  <si>
    <t>Szabadon választható tantárgyak (lista)</t>
  </si>
  <si>
    <t>HKMTTA02</t>
  </si>
  <si>
    <t>Katonai tereptani ismeretek I.</t>
  </si>
  <si>
    <t>HK925A551</t>
  </si>
  <si>
    <t>Matematika UZ HRD 1</t>
  </si>
  <si>
    <t>Természettudományi Tsz.</t>
  </si>
  <si>
    <t>Pintér Sándor</t>
  </si>
  <si>
    <t>Dr. Horváth István</t>
  </si>
  <si>
    <t>HK925A352</t>
  </si>
  <si>
    <t>Valószínűségszámítás UZ</t>
  </si>
  <si>
    <t>HK925A351</t>
  </si>
  <si>
    <t>Vektoranalízis UZ EHV</t>
  </si>
  <si>
    <t>HKEHVA30</t>
  </si>
  <si>
    <t>Katonai szakelektronika I. (F)</t>
  </si>
  <si>
    <t>Elektronikai Hadviselés Tsz.</t>
  </si>
  <si>
    <t>HKEHVA31</t>
  </si>
  <si>
    <t>Katonai szakelektronika II. (F)</t>
  </si>
  <si>
    <t>HKEHVA32</t>
  </si>
  <si>
    <t xml:space="preserve">Katonai műholdas rendszerek alapjai </t>
  </si>
  <si>
    <t>HKEHVA33</t>
  </si>
  <si>
    <t>MRR ismeretek</t>
  </si>
  <si>
    <t xml:space="preserve"> HKINFA104 </t>
  </si>
  <si>
    <t>Elemi informatika</t>
  </si>
  <si>
    <t>Informatikai Tanszék</t>
  </si>
  <si>
    <t>Dr. Négyesi Imre</t>
  </si>
  <si>
    <t>HKINFA105</t>
  </si>
  <si>
    <t>A katonai informatika új irányai, megoldásai</t>
  </si>
  <si>
    <t>HKHIRA81</t>
  </si>
  <si>
    <t>Frekvenciagazdálkodás</t>
  </si>
  <si>
    <t>Hiradó Tanszék</t>
  </si>
  <si>
    <t xml:space="preserve">Szűcs Attila </t>
  </si>
  <si>
    <t xml:space="preserve">HKINFA106 </t>
  </si>
  <si>
    <t>CISCO</t>
  </si>
  <si>
    <t xml:space="preserve">HKINFA107 </t>
  </si>
  <si>
    <t>CISCO alapismeretek</t>
  </si>
  <si>
    <t xml:space="preserve">HKINFA108 </t>
  </si>
  <si>
    <t>CISCO alapismeretek II.</t>
  </si>
  <si>
    <t>HKHIRA48</t>
  </si>
  <si>
    <t>Nem közfeladatot ellátó szervezetek információbiztonsága</t>
  </si>
  <si>
    <t>Híradó Tanszék</t>
  </si>
  <si>
    <t>Megyeri Lajos</t>
  </si>
  <si>
    <t>HKHIRA43</t>
  </si>
  <si>
    <t>Méréstechnika</t>
  </si>
  <si>
    <t>HKHIRA44</t>
  </si>
  <si>
    <t>Információbiztonsági szabványelmélet</t>
  </si>
  <si>
    <t>HKHIRA45</t>
  </si>
  <si>
    <t>NATO kommunikációs rendszerek I.</t>
  </si>
  <si>
    <t>HKHIRA46</t>
  </si>
  <si>
    <t>Nyílt kulcsú rendszerek</t>
  </si>
  <si>
    <t>HKHIRA47</t>
  </si>
  <si>
    <t>NATO kommunikációs rendszerek II.</t>
  </si>
  <si>
    <t>Hadtört., Filozófiai és Kultúrtört.Tsz.</t>
  </si>
  <si>
    <t>HKEHVA34</t>
  </si>
  <si>
    <t>Cyber terrorism</t>
  </si>
  <si>
    <t>Dr. Kovács László</t>
  </si>
  <si>
    <t>HKHIRA53</t>
  </si>
  <si>
    <t>Social engineering (eng)</t>
  </si>
  <si>
    <t>HK925A605</t>
  </si>
  <si>
    <t>Mathematics and Reality</t>
  </si>
  <si>
    <t>Természettudományi Tsz</t>
  </si>
  <si>
    <t>HK925A603</t>
  </si>
  <si>
    <t>Modern Physics</t>
  </si>
  <si>
    <t>HK925A222</t>
  </si>
  <si>
    <t>Physics UZ</t>
  </si>
  <si>
    <t>HK925A242</t>
  </si>
  <si>
    <t>Mechanics UZ</t>
  </si>
  <si>
    <t>Dr. Nagy Imre</t>
  </si>
  <si>
    <t>HKEHVA35</t>
  </si>
  <si>
    <t xml:space="preserve">Strategic communication </t>
  </si>
  <si>
    <t>Dr. Németh József</t>
  </si>
  <si>
    <t>HKINFA110</t>
  </si>
  <si>
    <t>Computer networks</t>
  </si>
  <si>
    <t>HKHIRA49</t>
  </si>
  <si>
    <t>CIS risk management</t>
  </si>
  <si>
    <t>HKHIRA58</t>
  </si>
  <si>
    <t>Communication Information System (CIS) Management</t>
  </si>
  <si>
    <t>Dr. Farkas Tibor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</si>
  <si>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</si>
  <si>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</si>
  <si>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</si>
  <si>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</si>
  <si>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</si>
  <si>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</si>
  <si>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</si>
  <si>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</si>
  <si>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</si>
  <si>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</si>
  <si>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</si>
  <si>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</si>
  <si>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</si>
  <si>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</si>
  <si>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KATONAI INFOKOMMUNIKÁCIÓ SZAK</t>
  </si>
  <si>
    <t>Katonai informatika szakirány</t>
  </si>
  <si>
    <t>számonkérés</t>
  </si>
  <si>
    <t>heti kontaktóra</t>
  </si>
  <si>
    <t>félévi összes</t>
  </si>
  <si>
    <t>összes</t>
  </si>
  <si>
    <t>ÖSSZES TANÓRA</t>
  </si>
  <si>
    <t>Szakirány/specializáció tárgyai</t>
  </si>
  <si>
    <t>HK925A450</t>
  </si>
  <si>
    <t>Az informatika matematikai alapjai UZ INF</t>
  </si>
  <si>
    <t>Termésttudományi Tanszék</t>
  </si>
  <si>
    <t>HKINFA73</t>
  </si>
  <si>
    <t>Számítógép-architektúrák</t>
  </si>
  <si>
    <t>HKINFA74</t>
  </si>
  <si>
    <t>Eseményvezérelt és objektum orientált programozás</t>
  </si>
  <si>
    <t>HKINFA75</t>
  </si>
  <si>
    <t>Számítógép-hálózatok</t>
  </si>
  <si>
    <t>HKINFA88</t>
  </si>
  <si>
    <t>Harcászat III. INF</t>
  </si>
  <si>
    <t>HK925A460</t>
  </si>
  <si>
    <t>Valószínűségszámítás és matematikai statisztika UZ INF</t>
  </si>
  <si>
    <t>HKINFA76</t>
  </si>
  <si>
    <t>Informatika-alkalmazás tervezése, szervezése</t>
  </si>
  <si>
    <t>ÉÉ(Z)</t>
  </si>
  <si>
    <t>HKINFA77</t>
  </si>
  <si>
    <t>Web programozás, webszolgáltatások</t>
  </si>
  <si>
    <t>HKINFA79</t>
  </si>
  <si>
    <t>Operációs rendszerek</t>
  </si>
  <si>
    <t>HKINFA121</t>
  </si>
  <si>
    <t>Harcászat IV. INF</t>
  </si>
  <si>
    <t>HKINFA34</t>
  </si>
  <si>
    <t>Infokommunikációs rendszerek üzemeltetése KAuz</t>
  </si>
  <si>
    <t>GYJ(Z)</t>
  </si>
  <si>
    <t>HKINFA122</t>
  </si>
  <si>
    <t>Rendszerfelügyelet KAuz</t>
  </si>
  <si>
    <t xml:space="preserve">HK925A470 </t>
  </si>
  <si>
    <t>Operációkutatás alapjai UZ INF</t>
  </si>
  <si>
    <t>HKINFA123</t>
  </si>
  <si>
    <t>Az informatikai rendszerek biztonsága</t>
  </si>
  <si>
    <t>HKINFA124</t>
  </si>
  <si>
    <t>Az MH és a NATO informatikai rendszerei</t>
  </si>
  <si>
    <t>HKINFA125</t>
  </si>
  <si>
    <t>Harcászat V. INF</t>
  </si>
  <si>
    <t>HKINFA126</t>
  </si>
  <si>
    <t>Adatbázisok</t>
  </si>
  <si>
    <t>HKINFA85</t>
  </si>
  <si>
    <t>Informatikai fejlesztés</t>
  </si>
  <si>
    <t>HKINFA127</t>
  </si>
  <si>
    <t>Informatikai szolgáltatás-menedzsment és irányítás</t>
  </si>
  <si>
    <t>HKINFA128</t>
  </si>
  <si>
    <t>Szakmai gyakorlat INF</t>
  </si>
  <si>
    <t>Szakirány/specializáció összesen</t>
  </si>
  <si>
    <t xml:space="preserve"> SZAKON ÖSSZESEN</t>
  </si>
  <si>
    <t>HKINFA42</t>
  </si>
  <si>
    <t>ZÁRÓVIZSGA INF</t>
  </si>
  <si>
    <t>HKINFA300</t>
  </si>
  <si>
    <t>Szakdolgozat védés INF</t>
  </si>
  <si>
    <t>X</t>
  </si>
  <si>
    <t>ÖSSZES TANÓRARENDI KONTAKTÓRA</t>
  </si>
  <si>
    <t>Katonai kommunikáció és információvédelem szakirány, katonai kommunikáció modul</t>
  </si>
  <si>
    <t>HKHIRA10</t>
  </si>
  <si>
    <t>Infokommunikációs hálózatok alapjai</t>
  </si>
  <si>
    <t>Dr. Jobbágy Szabolcs</t>
  </si>
  <si>
    <t>HKHIRA11</t>
  </si>
  <si>
    <t>Infokommunikációs rendszerszervezés alapjai</t>
  </si>
  <si>
    <t>HKHIRA64</t>
  </si>
  <si>
    <t>Távközlési szakelmélet-I.</t>
  </si>
  <si>
    <t>Szűcs Attila</t>
  </si>
  <si>
    <t>HKHIRA66</t>
  </si>
  <si>
    <t>Távközlési rendszerelmélet-I.</t>
  </si>
  <si>
    <t>HKHIRA14</t>
  </si>
  <si>
    <t>Típus- és üzemeltetési ismeretek alapjai</t>
  </si>
  <si>
    <t>HK925A553</t>
  </si>
  <si>
    <t>Matematika UZ HRD 2</t>
  </si>
  <si>
    <t>HKHIRA15</t>
  </si>
  <si>
    <t>Infokommunikációs hálózatok I.</t>
  </si>
  <si>
    <t>HKHIRA68</t>
  </si>
  <si>
    <t>Infokommunikációs rendszerszervezés I.</t>
  </si>
  <si>
    <t>HKHIRA65</t>
  </si>
  <si>
    <t>Távközlési szakelmélet-II.</t>
  </si>
  <si>
    <t>HKHIRA67</t>
  </si>
  <si>
    <t>Távközlési rendszerelmélet-II.</t>
  </si>
  <si>
    <t>HKHIRA19</t>
  </si>
  <si>
    <t>Típus- és üzemeltetési ismeretek I.</t>
  </si>
  <si>
    <t>HKHIRA71</t>
  </si>
  <si>
    <t>Infokommunikációs hálózatok II.</t>
  </si>
  <si>
    <t>HKHIRA69</t>
  </si>
  <si>
    <t>Infokommunikációs rendszerszervezés II.</t>
  </si>
  <si>
    <t>HKHIRA72</t>
  </si>
  <si>
    <t>Integrált infokommunikációs rendszerek</t>
  </si>
  <si>
    <t>HKHIRA73</t>
  </si>
  <si>
    <t>Típus- és üzemeltetési ismeretek II.</t>
  </si>
  <si>
    <t>HKHIRA25</t>
  </si>
  <si>
    <t>Infokommunikációs hálózatok III.</t>
  </si>
  <si>
    <t>HKHIRA70</t>
  </si>
  <si>
    <t>Infokommunikációs rendszerszervezés III.</t>
  </si>
  <si>
    <t>HKHIRA74</t>
  </si>
  <si>
    <t>Katonai információbiztonság alapjai</t>
  </si>
  <si>
    <t>HKHIRA28</t>
  </si>
  <si>
    <t>Típus- és üzemeltetési ismeretek III.</t>
  </si>
  <si>
    <t>HKHIRA99</t>
  </si>
  <si>
    <t>Szakmai gyakorlat HIR</t>
  </si>
  <si>
    <t>HKHIRA07</t>
  </si>
  <si>
    <t>ZÁRÓVIZSGA HIR</t>
  </si>
  <si>
    <t>HKHIRA05</t>
  </si>
  <si>
    <t>Szakdolgozat védés HIR</t>
  </si>
  <si>
    <t>Katonai kommunikáció és információvédelem szakirány, információvédelem modul</t>
  </si>
  <si>
    <t>HKHIRA29</t>
  </si>
  <si>
    <t>Infokommunikációs hálózatok információbiztonsága I.</t>
  </si>
  <si>
    <t>HKHIRA75</t>
  </si>
  <si>
    <t>Szakharcászat I.</t>
  </si>
  <si>
    <t>HKHIRA31</t>
  </si>
  <si>
    <t>Jogszabályismeret</t>
  </si>
  <si>
    <t>HKHIRA78</t>
  </si>
  <si>
    <t>Infokommunikációs hálózatok információbiztonsága II.</t>
  </si>
  <si>
    <t>HKHIRA76</t>
  </si>
  <si>
    <t>Szakharcászat II.</t>
  </si>
  <si>
    <t>HKHIRA34</t>
  </si>
  <si>
    <t>Infokommunikációs rendszerek</t>
  </si>
  <si>
    <t>HKHIRA35</t>
  </si>
  <si>
    <t>Katonai információbiztonság általános kérdései</t>
  </si>
  <si>
    <t>HKHIRA36</t>
  </si>
  <si>
    <t>Dr. Kucsera Erika</t>
  </si>
  <si>
    <t>HKHIRA79</t>
  </si>
  <si>
    <t>HKHIRA38</t>
  </si>
  <si>
    <t>Infokommunikációs hálózatok információbiztonsága III.</t>
  </si>
  <si>
    <t>HKHIRA77</t>
  </si>
  <si>
    <t>Szakharcászat III.</t>
  </si>
  <si>
    <t>HKHIRA40</t>
  </si>
  <si>
    <t>Katonai elektronikus információbiztonság menedzsmentje II.</t>
  </si>
  <si>
    <t>HKHIRA41</t>
  </si>
  <si>
    <t>Katonai elektronikus információbiztonság technikai megvalósítása II.</t>
  </si>
  <si>
    <t>Rádióelektronikai felderítő és elektronikai hadviselés szakirány</t>
  </si>
  <si>
    <t>HK925A350</t>
  </si>
  <si>
    <t>Szakmai matematika UZ EHV</t>
  </si>
  <si>
    <t>HKEHVA05</t>
  </si>
  <si>
    <t>Átviteltechnika alapjai</t>
  </si>
  <si>
    <t>HKEHVA06</t>
  </si>
  <si>
    <t>Szakmai elektronika</t>
  </si>
  <si>
    <t>HKEHVA07</t>
  </si>
  <si>
    <t>Információs műveletek REF-EHV</t>
  </si>
  <si>
    <t>Dr. Haig Zsolt</t>
  </si>
  <si>
    <t>Eseményvezérelt és objektumorientált programozás</t>
  </si>
  <si>
    <t>HKÖMTASZL4040</t>
  </si>
  <si>
    <t>Összfegyvernemi harcászat</t>
  </si>
  <si>
    <t>Kocsi János Gyula</t>
  </si>
  <si>
    <t>HKEHVA88</t>
  </si>
  <si>
    <t>Mikrohullámú technika alapjai</t>
  </si>
  <si>
    <t>HKEHVA89</t>
  </si>
  <si>
    <t>Antennák és hullámterjedés</t>
  </si>
  <si>
    <t>HKHIRA80</t>
  </si>
  <si>
    <t>Hálózati alapismeretek és technológiák</t>
  </si>
  <si>
    <t>HKEHVA91</t>
  </si>
  <si>
    <t>REF-EHV berendezések rendszertana I.</t>
  </si>
  <si>
    <t>HKEHVA92</t>
  </si>
  <si>
    <t>Jelelemzés</t>
  </si>
  <si>
    <t>HKEHVA93</t>
  </si>
  <si>
    <t>Célpontkutatás</t>
  </si>
  <si>
    <t>HKEHVA14</t>
  </si>
  <si>
    <t>Katonai infokommunikációs rendszerek II.</t>
  </si>
  <si>
    <t>HKEHVA95</t>
  </si>
  <si>
    <t>REF-EHV berendezések rendszertana II.</t>
  </si>
  <si>
    <t>HKEHVA96</t>
  </si>
  <si>
    <t>REF-EHV berendezések ismerete I.</t>
  </si>
  <si>
    <t>HKEHVA97</t>
  </si>
  <si>
    <t>REF-EHV szakharcászat I.</t>
  </si>
  <si>
    <t>HKEHVA98</t>
  </si>
  <si>
    <t>REF-EHV berendezések ismerete II.</t>
  </si>
  <si>
    <t>HKEHVA99</t>
  </si>
  <si>
    <t>REF-EHV szakharcászat II.</t>
  </si>
  <si>
    <t>HKEHVA20</t>
  </si>
  <si>
    <t>REF-EHV eszközök üzemeltetése</t>
  </si>
  <si>
    <t>HKEHVA21</t>
  </si>
  <si>
    <t>Csapatkiképzés módszertana</t>
  </si>
  <si>
    <t>HKEHVA00</t>
  </si>
  <si>
    <t>Szakmai gyakorlat EHV</t>
  </si>
  <si>
    <t>HKEHVA51</t>
  </si>
  <si>
    <t>ZÁRÓVIZSGA EHV</t>
  </si>
  <si>
    <t>HKEHVA52</t>
  </si>
  <si>
    <t>Szakdolgozat védés EHV</t>
  </si>
  <si>
    <t xml:space="preserve">KATONAI INFOKOMMUNIKÁCIÓ ALAPKÉPZÉSI SZAK/
</t>
  </si>
  <si>
    <t>ELŐTANULMÁNYI REND</t>
  </si>
  <si>
    <t>Kódszám</t>
  </si>
  <si>
    <t>Tantárgy</t>
  </si>
  <si>
    <t>ELŐTANULMÁNYI KÖTELEZETTSÉG</t>
  </si>
  <si>
    <t>Egyidejű felvétel megengedett (IGEN/NEM)</t>
  </si>
  <si>
    <t>Szakközös tantárgyak</t>
  </si>
  <si>
    <t>Katonai testnevelés IV.</t>
  </si>
  <si>
    <t>Katonai testnevelés II.</t>
  </si>
  <si>
    <t>IGEN</t>
  </si>
  <si>
    <t>Katonai testnevelés VII.</t>
  </si>
  <si>
    <t>Katonai testnevelés V.</t>
  </si>
  <si>
    <t>Katonai testnevelés VI.</t>
  </si>
  <si>
    <t>HK925A232</t>
  </si>
  <si>
    <t>Vektoralgebra és sorok IK</t>
  </si>
  <si>
    <t>NEM</t>
  </si>
  <si>
    <t>HK925A234</t>
  </si>
  <si>
    <t>Integrálszámítás IK</t>
  </si>
  <si>
    <t>HK925A470</t>
  </si>
  <si>
    <t>Webprogramozás, webszolgáltatások</t>
  </si>
  <si>
    <t>H925A450</t>
  </si>
  <si>
    <t xml:space="preserve">Az informatika matematikai alapjai </t>
  </si>
  <si>
    <t>Rendszerfelügyelet Kauz</t>
  </si>
  <si>
    <t xml:space="preserve">Számítógép-hálózatok </t>
  </si>
  <si>
    <t>Infokommunikációs rendszerek üzemeltetése Kauz</t>
  </si>
  <si>
    <t>Távközlési szakelmélet I.</t>
  </si>
  <si>
    <t>Távközlési szakelmélet II.</t>
  </si>
  <si>
    <t>Távközlési rendszerelmélet I.</t>
  </si>
  <si>
    <t>Távközlési rendszerelmélet II.</t>
  </si>
  <si>
    <t>Típus és üzemeltetési ismeretek I.</t>
  </si>
  <si>
    <t>Típus és üzemeltetési ismeretek alapjai</t>
  </si>
  <si>
    <t>Katonai elektornikus információbiztonság tecnikai megvalósítása I</t>
  </si>
  <si>
    <t>Katonai elektornikus információbiztonság tecnikai megvalósítása II</t>
  </si>
  <si>
    <t>Szabadon választható tantárgyak</t>
  </si>
  <si>
    <t>HKMTTA01</t>
  </si>
  <si>
    <t>Katonai tereptan és geoinformációs ismeretek</t>
  </si>
  <si>
    <t>HKINFA108</t>
  </si>
  <si>
    <t>HKINFA107</t>
  </si>
  <si>
    <t>CISCO alapismeretek I.</t>
  </si>
  <si>
    <t>HKINFA106</t>
  </si>
  <si>
    <t xml:space="preserve"> HK925A220</t>
  </si>
  <si>
    <t>Mathematics UZ 1</t>
  </si>
  <si>
    <t xml:space="preserve">Katonai szakelektronika II. (F) </t>
  </si>
  <si>
    <t>HKHFKTA20</t>
  </si>
  <si>
    <t>Katonai vezetői döntéshozatal</t>
  </si>
  <si>
    <t>Katonai elektronikus információbiztonság menedzsmentje I.</t>
  </si>
  <si>
    <t>Katonai elektronikus információbiztonság technikai megvalósítása I.</t>
  </si>
  <si>
    <t>Szatmári Balázs</t>
  </si>
  <si>
    <t>Katonai kommunikáció és információvédelem szakirány</t>
  </si>
  <si>
    <t xml:space="preserve">Infokommunikációs hálózatok alapjai </t>
  </si>
  <si>
    <t>HKHPKA05</t>
  </si>
  <si>
    <t>Híradó tanszék</t>
  </si>
  <si>
    <t>REF-EHV alapismeretek</t>
  </si>
  <si>
    <t>REF-EHV szakharcászat</t>
  </si>
  <si>
    <t>HKEHVA100</t>
  </si>
  <si>
    <t>HKEHVA101</t>
  </si>
  <si>
    <t>Ludovika Fesztivál Szabadegyetem</t>
  </si>
  <si>
    <t>LFSZE01</t>
  </si>
  <si>
    <t>HKHFKTA24</t>
  </si>
  <si>
    <t>Contemporary Trends and Challenges in Civil-Military Relations</t>
  </si>
  <si>
    <t>HKHFKTM22</t>
  </si>
  <si>
    <t>Security Sector Reforms in Central and Eastern European Countries</t>
  </si>
  <si>
    <t>Dr. Kiss Zoltán László</t>
  </si>
  <si>
    <t>Ezt még várjuk Ujházi Lacitól</t>
  </si>
  <si>
    <t>ÁÁJTV27</t>
  </si>
  <si>
    <t>A Biblia kultúrtörténeti hatása a nyugati világban</t>
  </si>
  <si>
    <t>Dr. Nagyernyei-Szabó Ádám Sándor</t>
  </si>
  <si>
    <t>ÁÁJTV28</t>
  </si>
  <si>
    <t>Vallás és kultusz a Római Birodalomban</t>
  </si>
  <si>
    <t>ÁÁJTV29</t>
  </si>
  <si>
    <t>Magyar katonaköltők és -írók, különös tekintettel Békássy Ferencre és Hamvas Bélára</t>
  </si>
  <si>
    <t>HKMTTA14</t>
  </si>
  <si>
    <t>Idegen hadseregek-ismerete és drón felhasználás</t>
  </si>
  <si>
    <t>érvényes 2024/2025-es tanévtől felmenő rendszerben.</t>
  </si>
  <si>
    <t>HKKVTA04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</si>
</sst>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\-??\ _F_t_-;_-@_-"/>
  </numFmts>
  <fonts count="56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1"/>
      <name val="Arial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3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indexed="8"/>
      </right>
      <top style="double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64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35" fillId="0" borderId="0"/>
    <xf numFmtId="0" fontId="2" fillId="0" borderId="0"/>
    <xf numFmtId="0" fontId="1" fillId="0" borderId="0"/>
    <xf numFmtId="0" fontId="38" fillId="0" borderId="0"/>
    <xf numFmtId="0" fontId="33" fillId="0" borderId="0"/>
    <xf numFmtId="0" fontId="16" fillId="0" borderId="0"/>
  </cellStyleXfs>
  <cellXfs count="775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9" fillId="0" borderId="0" xfId="40" applyFont="1"/>
    <xf numFmtId="0" fontId="23" fillId="4" borderId="10" xfId="40" applyFont="1" applyFill="1" applyBorder="1" applyAlignment="1">
      <alignment horizontal="center"/>
    </xf>
    <xf numFmtId="0" fontId="30" fillId="4" borderId="11" xfId="40" applyFont="1" applyFill="1" applyBorder="1"/>
    <xf numFmtId="0" fontId="23" fillId="4" borderId="0" xfId="40" applyFont="1" applyFill="1" applyAlignment="1">
      <alignment horizontal="center"/>
    </xf>
    <xf numFmtId="1" fontId="21" fillId="4" borderId="14" xfId="40" applyNumberFormat="1" applyFont="1" applyFill="1" applyBorder="1" applyAlignment="1">
      <alignment horizontal="center"/>
    </xf>
    <xf numFmtId="0" fontId="32" fillId="0" borderId="0" xfId="40" applyFont="1"/>
    <xf numFmtId="1" fontId="21" fillId="4" borderId="23" xfId="40" applyNumberFormat="1" applyFont="1" applyFill="1" applyBorder="1" applyAlignment="1">
      <alignment horizontal="center"/>
    </xf>
    <xf numFmtId="1" fontId="21" fillId="4" borderId="13" xfId="40" applyNumberFormat="1" applyFont="1" applyFill="1" applyBorder="1" applyAlignment="1">
      <alignment horizontal="center"/>
    </xf>
    <xf numFmtId="0" fontId="28" fillId="0" borderId="0" xfId="40" applyFont="1"/>
    <xf numFmtId="0" fontId="34" fillId="0" borderId="0" xfId="40" applyFont="1"/>
    <xf numFmtId="0" fontId="21" fillId="4" borderId="18" xfId="40" applyFont="1" applyFill="1" applyBorder="1"/>
    <xf numFmtId="0" fontId="21" fillId="4" borderId="19" xfId="40" applyFont="1" applyFill="1" applyBorder="1"/>
    <xf numFmtId="0" fontId="21" fillId="4" borderId="20" xfId="40" applyFont="1" applyFill="1" applyBorder="1"/>
    <xf numFmtId="0" fontId="21" fillId="4" borderId="12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16" xfId="40" applyFont="1" applyFill="1" applyBorder="1"/>
    <xf numFmtId="0" fontId="21" fillId="4" borderId="17" xfId="40" applyFont="1" applyFill="1" applyBorder="1"/>
    <xf numFmtId="0" fontId="21" fillId="4" borderId="21" xfId="40" applyFont="1" applyFill="1" applyBorder="1"/>
    <xf numFmtId="0" fontId="21" fillId="4" borderId="22" xfId="40" applyFont="1" applyFill="1" applyBorder="1"/>
    <xf numFmtId="0" fontId="21" fillId="0" borderId="0" xfId="40" applyFont="1"/>
    <xf numFmtId="0" fontId="24" fillId="4" borderId="0" xfId="40" applyFont="1" applyFill="1" applyAlignment="1">
      <alignment horizontal="center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31" xfId="45" applyFont="1" applyBorder="1" applyAlignment="1" applyProtection="1">
      <alignment horizontal="center" vertical="center"/>
      <protection locked="0"/>
    </xf>
    <xf numFmtId="0" fontId="35" fillId="0" borderId="0" xfId="45"/>
    <xf numFmtId="0" fontId="35" fillId="0" borderId="0" xfId="45" applyProtection="1">
      <protection locked="0"/>
    </xf>
    <xf numFmtId="0" fontId="39" fillId="25" borderId="50" xfId="45" applyFont="1" applyFill="1" applyBorder="1" applyAlignment="1">
      <alignment horizontal="center" textRotation="90" wrapText="1"/>
    </xf>
    <xf numFmtId="0" fontId="39" fillId="25" borderId="51" xfId="45" applyFont="1" applyFill="1" applyBorder="1" applyAlignment="1">
      <alignment horizontal="center" textRotation="90"/>
    </xf>
    <xf numFmtId="0" fontId="39" fillId="25" borderId="51" xfId="45" applyFont="1" applyFill="1" applyBorder="1" applyAlignment="1">
      <alignment horizontal="center" textRotation="90" wrapText="1"/>
    </xf>
    <xf numFmtId="0" fontId="39" fillId="25" borderId="53" xfId="45" applyFont="1" applyFill="1" applyBorder="1" applyAlignment="1">
      <alignment horizontal="center" textRotation="90" wrapText="1"/>
    </xf>
    <xf numFmtId="0" fontId="27" fillId="26" borderId="56" xfId="45" applyFont="1" applyFill="1" applyBorder="1" applyAlignment="1">
      <alignment horizontal="left"/>
    </xf>
    <xf numFmtId="0" fontId="27" fillId="26" borderId="57" xfId="45" applyFont="1" applyFill="1" applyBorder="1"/>
    <xf numFmtId="0" fontId="26" fillId="26" borderId="30" xfId="45" applyFont="1" applyFill="1" applyBorder="1" applyAlignment="1">
      <alignment horizontal="center"/>
    </xf>
    <xf numFmtId="1" fontId="26" fillId="26" borderId="58" xfId="45" applyNumberFormat="1" applyFont="1" applyFill="1" applyBorder="1" applyAlignment="1">
      <alignment horizontal="center"/>
    </xf>
    <xf numFmtId="0" fontId="40" fillId="0" borderId="0" xfId="45" applyFont="1"/>
    <xf numFmtId="0" fontId="26" fillId="25" borderId="31" xfId="45" applyFont="1" applyFill="1" applyBorder="1" applyAlignment="1">
      <alignment horizontal="center"/>
    </xf>
    <xf numFmtId="0" fontId="27" fillId="25" borderId="60" xfId="45" applyFont="1" applyFill="1" applyBorder="1"/>
    <xf numFmtId="0" fontId="26" fillId="25" borderId="61" xfId="45" applyFont="1" applyFill="1" applyBorder="1"/>
    <xf numFmtId="1" fontId="26" fillId="25" borderId="0" xfId="45" applyNumberFormat="1" applyFont="1" applyFill="1" applyAlignment="1">
      <alignment horizontal="center"/>
    </xf>
    <xf numFmtId="0" fontId="26" fillId="25" borderId="62" xfId="45" applyFont="1" applyFill="1" applyBorder="1"/>
    <xf numFmtId="1" fontId="26" fillId="25" borderId="51" xfId="45" applyNumberFormat="1" applyFont="1" applyFill="1" applyBorder="1" applyAlignment="1">
      <alignment horizontal="center"/>
    </xf>
    <xf numFmtId="1" fontId="26" fillId="26" borderId="56" xfId="45" applyNumberFormat="1" applyFont="1" applyFill="1" applyBorder="1" applyAlignment="1">
      <alignment horizontal="center"/>
    </xf>
    <xf numFmtId="0" fontId="23" fillId="25" borderId="31" xfId="45" applyFont="1" applyFill="1" applyBorder="1" applyAlignment="1">
      <alignment horizontal="center"/>
    </xf>
    <xf numFmtId="0" fontId="30" fillId="25" borderId="64" xfId="45" applyFont="1" applyFill="1" applyBorder="1"/>
    <xf numFmtId="0" fontId="23" fillId="25" borderId="0" xfId="45" applyFont="1" applyFill="1" applyAlignment="1">
      <alignment horizontal="center"/>
    </xf>
    <xf numFmtId="0" fontId="21" fillId="25" borderId="56" xfId="45" applyFont="1" applyFill="1" applyBorder="1" applyAlignment="1">
      <alignment horizontal="left" vertical="center" wrapText="1"/>
    </xf>
    <xf numFmtId="0" fontId="21" fillId="25" borderId="57" xfId="45" applyFont="1" applyFill="1" applyBorder="1" applyAlignment="1">
      <alignment horizontal="center"/>
    </xf>
    <xf numFmtId="0" fontId="23" fillId="25" borderId="59" xfId="45" applyFont="1" applyFill="1" applyBorder="1" applyAlignment="1">
      <alignment horizontal="center"/>
    </xf>
    <xf numFmtId="1" fontId="24" fillId="25" borderId="58" xfId="45" applyNumberFormat="1" applyFont="1" applyFill="1" applyBorder="1" applyAlignment="1">
      <alignment horizontal="center"/>
    </xf>
    <xf numFmtId="1" fontId="41" fillId="25" borderId="57" xfId="45" applyNumberFormat="1" applyFont="1" applyFill="1" applyBorder="1" applyAlignment="1">
      <alignment horizontal="center"/>
    </xf>
    <xf numFmtId="1" fontId="24" fillId="25" borderId="57" xfId="45" applyNumberFormat="1" applyFont="1" applyFill="1" applyBorder="1" applyAlignment="1">
      <alignment horizontal="center"/>
    </xf>
    <xf numFmtId="1" fontId="30" fillId="25" borderId="57" xfId="45" applyNumberFormat="1" applyFont="1" applyFill="1" applyBorder="1" applyAlignment="1">
      <alignment horizontal="center"/>
    </xf>
    <xf numFmtId="0" fontId="30" fillId="25" borderId="59" xfId="45" applyFont="1" applyFill="1" applyBorder="1" applyAlignment="1">
      <alignment horizontal="center"/>
    </xf>
    <xf numFmtId="1" fontId="24" fillId="25" borderId="65" xfId="45" applyNumberFormat="1" applyFont="1" applyFill="1" applyBorder="1" applyAlignment="1">
      <alignment horizontal="center"/>
    </xf>
    <xf numFmtId="0" fontId="30" fillId="25" borderId="57" xfId="45" applyFont="1" applyFill="1" applyBorder="1" applyAlignment="1">
      <alignment horizontal="center"/>
    </xf>
    <xf numFmtId="1" fontId="21" fillId="25" borderId="56" xfId="45" applyNumberFormat="1" applyFont="1" applyFill="1" applyBorder="1" applyAlignment="1">
      <alignment horizontal="center"/>
    </xf>
    <xf numFmtId="0" fontId="21" fillId="25" borderId="63" xfId="45" applyFont="1" applyFill="1" applyBorder="1" applyAlignment="1">
      <alignment horizontal="center"/>
    </xf>
    <xf numFmtId="0" fontId="21" fillId="25" borderId="31" xfId="45" applyFont="1" applyFill="1" applyBorder="1" applyAlignment="1">
      <alignment horizontal="left" vertical="center" wrapText="1"/>
    </xf>
    <xf numFmtId="0" fontId="21" fillId="25" borderId="64" xfId="45" applyFont="1" applyFill="1" applyBorder="1" applyAlignment="1">
      <alignment horizontal="center"/>
    </xf>
    <xf numFmtId="0" fontId="24" fillId="25" borderId="66" xfId="45" applyFont="1" applyFill="1" applyBorder="1" applyAlignment="1">
      <alignment horizontal="center"/>
    </xf>
    <xf numFmtId="1" fontId="24" fillId="25" borderId="67" xfId="45" applyNumberFormat="1" applyFont="1" applyFill="1" applyBorder="1" applyAlignment="1">
      <alignment horizontal="center"/>
    </xf>
    <xf numFmtId="1" fontId="41" fillId="25" borderId="68" xfId="45" applyNumberFormat="1" applyFont="1" applyFill="1" applyBorder="1" applyAlignment="1">
      <alignment horizontal="center"/>
    </xf>
    <xf numFmtId="1" fontId="24" fillId="25" borderId="68" xfId="45" applyNumberFormat="1" applyFont="1" applyFill="1" applyBorder="1" applyAlignment="1">
      <alignment horizontal="center"/>
    </xf>
    <xf numFmtId="1" fontId="30" fillId="25" borderId="68" xfId="45" applyNumberFormat="1" applyFont="1" applyFill="1" applyBorder="1" applyAlignment="1">
      <alignment horizontal="center"/>
    </xf>
    <xf numFmtId="0" fontId="30" fillId="25" borderId="69" xfId="45" applyFont="1" applyFill="1" applyBorder="1" applyAlignment="1">
      <alignment horizontal="center"/>
    </xf>
    <xf numFmtId="1" fontId="24" fillId="25" borderId="70" xfId="45" applyNumberFormat="1" applyFont="1" applyFill="1" applyBorder="1" applyAlignment="1">
      <alignment horizontal="center"/>
    </xf>
    <xf numFmtId="0" fontId="30" fillId="25" borderId="68" xfId="45" applyFont="1" applyFill="1" applyBorder="1" applyAlignment="1">
      <alignment horizontal="center"/>
    </xf>
    <xf numFmtId="1" fontId="21" fillId="25" borderId="28" xfId="45" applyNumberFormat="1" applyFont="1" applyFill="1" applyBorder="1" applyAlignment="1">
      <alignment horizontal="center"/>
    </xf>
    <xf numFmtId="0" fontId="23" fillId="25" borderId="71" xfId="45" applyFont="1" applyFill="1" applyBorder="1" applyAlignment="1">
      <alignment horizontal="center"/>
    </xf>
    <xf numFmtId="0" fontId="35" fillId="25" borderId="46" xfId="45" applyFill="1" applyBorder="1"/>
    <xf numFmtId="0" fontId="21" fillId="0" borderId="0" xfId="45" applyFont="1" applyAlignment="1">
      <alignment horizontal="left"/>
    </xf>
    <xf numFmtId="0" fontId="28" fillId="0" borderId="0" xfId="45" applyFont="1"/>
    <xf numFmtId="0" fontId="27" fillId="25" borderId="56" xfId="45" applyFont="1" applyFill="1" applyBorder="1" applyAlignment="1">
      <alignment horizontal="left"/>
    </xf>
    <xf numFmtId="0" fontId="27" fillId="25" borderId="57" xfId="45" applyFont="1" applyFill="1" applyBorder="1"/>
    <xf numFmtId="0" fontId="43" fillId="0" borderId="0" xfId="45" applyFont="1"/>
    <xf numFmtId="0" fontId="21" fillId="4" borderId="74" xfId="40" applyFont="1" applyFill="1" applyBorder="1"/>
    <xf numFmtId="0" fontId="21" fillId="4" borderId="75" xfId="40" applyFont="1" applyFill="1" applyBorder="1"/>
    <xf numFmtId="0" fontId="27" fillId="4" borderId="76" xfId="40" applyFont="1" applyFill="1" applyBorder="1" applyAlignment="1">
      <alignment horizontal="left"/>
    </xf>
    <xf numFmtId="0" fontId="25" fillId="4" borderId="77" xfId="40" applyFont="1" applyFill="1" applyBorder="1" applyAlignment="1">
      <alignment horizontal="center"/>
    </xf>
    <xf numFmtId="0" fontId="26" fillId="25" borderId="52" xfId="45" applyFont="1" applyFill="1" applyBorder="1" applyAlignment="1">
      <alignment horizontal="center"/>
    </xf>
    <xf numFmtId="0" fontId="26" fillId="26" borderId="59" xfId="45" applyFont="1" applyFill="1" applyBorder="1" applyAlignment="1">
      <alignment horizontal="center"/>
    </xf>
    <xf numFmtId="0" fontId="21" fillId="4" borderId="79" xfId="0" applyFont="1" applyFill="1" applyBorder="1" applyAlignment="1">
      <alignment horizontal="center" vertical="center" wrapText="1"/>
    </xf>
    <xf numFmtId="0" fontId="30" fillId="25" borderId="80" xfId="45" applyFont="1" applyFill="1" applyBorder="1"/>
    <xf numFmtId="1" fontId="21" fillId="4" borderId="81" xfId="40" applyNumberFormat="1" applyFont="1" applyFill="1" applyBorder="1" applyAlignment="1">
      <alignment horizontal="center"/>
    </xf>
    <xf numFmtId="0" fontId="16" fillId="32" borderId="0" xfId="40" applyFill="1"/>
    <xf numFmtId="0" fontId="23" fillId="34" borderId="31" xfId="45" applyFont="1" applyFill="1" applyBorder="1" applyAlignment="1">
      <alignment horizontal="center"/>
    </xf>
    <xf numFmtId="1" fontId="21" fillId="0" borderId="40" xfId="0" applyNumberFormat="1" applyFont="1" applyBorder="1" applyAlignment="1" applyProtection="1">
      <alignment horizontal="center"/>
      <protection locked="0"/>
    </xf>
    <xf numFmtId="1" fontId="21" fillId="0" borderId="83" xfId="40" applyNumberFormat="1" applyFont="1" applyBorder="1" applyAlignment="1" applyProtection="1">
      <alignment horizontal="center"/>
      <protection locked="0"/>
    </xf>
    <xf numFmtId="1" fontId="21" fillId="25" borderId="83" xfId="40" applyNumberFormat="1" applyFont="1" applyFill="1" applyBorder="1" applyAlignment="1">
      <alignment horizontal="center"/>
    </xf>
    <xf numFmtId="0" fontId="21" fillId="0" borderId="84" xfId="40" applyFont="1" applyBorder="1" applyAlignment="1" applyProtection="1">
      <alignment horizontal="center"/>
      <protection locked="0"/>
    </xf>
    <xf numFmtId="0" fontId="21" fillId="0" borderId="85" xfId="0" applyFont="1" applyBorder="1" applyAlignment="1">
      <alignment horizontal="left" vertical="center"/>
    </xf>
    <xf numFmtId="0" fontId="21" fillId="0" borderId="85" xfId="0" applyFont="1" applyBorder="1" applyAlignment="1">
      <alignment vertical="center" wrapText="1"/>
    </xf>
    <xf numFmtId="0" fontId="16" fillId="0" borderId="0" xfId="50"/>
    <xf numFmtId="0" fontId="49" fillId="0" borderId="86" xfId="50" applyFont="1" applyBorder="1" applyAlignment="1" applyProtection="1">
      <alignment horizontal="center" vertical="center"/>
      <protection locked="0"/>
    </xf>
    <xf numFmtId="0" fontId="49" fillId="0" borderId="87" xfId="50" applyFont="1" applyBorder="1"/>
    <xf numFmtId="0" fontId="51" fillId="0" borderId="90" xfId="38" applyFont="1" applyBorder="1"/>
    <xf numFmtId="0" fontId="51" fillId="0" borderId="90" xfId="38" applyFont="1" applyBorder="1" applyAlignment="1">
      <alignment vertical="center"/>
    </xf>
    <xf numFmtId="0" fontId="28" fillId="0" borderId="0" xfId="50" applyFont="1"/>
    <xf numFmtId="0" fontId="49" fillId="0" borderId="87" xfId="50" applyFont="1" applyBorder="1" applyAlignment="1">
      <alignment vertical="center"/>
    </xf>
    <xf numFmtId="1" fontId="16" fillId="0" borderId="0" xfId="40" applyNumberFormat="1"/>
    <xf numFmtId="0" fontId="49" fillId="0" borderId="97" xfId="50" applyFont="1" applyBorder="1" applyAlignment="1" applyProtection="1">
      <alignment horizontal="left" vertical="center"/>
      <protection locked="0"/>
    </xf>
    <xf numFmtId="0" fontId="49" fillId="0" borderId="97" xfId="50" applyFont="1" applyBorder="1" applyAlignment="1" applyProtection="1">
      <alignment horizontal="center" vertical="center"/>
      <protection locked="0"/>
    </xf>
    <xf numFmtId="0" fontId="49" fillId="0" borderId="98" xfId="50" applyFont="1" applyBorder="1" applyAlignment="1" applyProtection="1">
      <alignment horizontal="left" vertical="center"/>
      <protection locked="0"/>
    </xf>
    <xf numFmtId="0" fontId="21" fillId="0" borderId="15" xfId="40" applyFont="1" applyBorder="1"/>
    <xf numFmtId="0" fontId="16" fillId="0" borderId="82" xfId="50" applyBorder="1" applyAlignment="1">
      <alignment vertical="center"/>
    </xf>
    <xf numFmtId="0" fontId="49" fillId="0" borderId="91" xfId="50" applyFont="1" applyBorder="1" applyAlignment="1" applyProtection="1">
      <alignment horizontal="center" vertical="center"/>
      <protection locked="0"/>
    </xf>
    <xf numFmtId="0" fontId="49" fillId="0" borderId="97" xfId="50" applyFont="1" applyBorder="1" applyAlignment="1" applyProtection="1">
      <alignment horizontal="left" vertical="center" shrinkToFit="1"/>
      <protection locked="0"/>
    </xf>
    <xf numFmtId="0" fontId="49" fillId="0" borderId="97" xfId="50" applyFont="1" applyBorder="1" applyAlignment="1" applyProtection="1">
      <alignment horizontal="left" vertical="center" wrapText="1"/>
      <protection locked="0"/>
    </xf>
    <xf numFmtId="0" fontId="49" fillId="0" borderId="105" xfId="50" applyFont="1" applyBorder="1" applyAlignment="1" applyProtection="1">
      <alignment horizontal="center" vertical="center"/>
      <protection locked="0"/>
    </xf>
    <xf numFmtId="0" fontId="49" fillId="0" borderId="106" xfId="50" applyFont="1" applyBorder="1" applyAlignment="1" applyProtection="1">
      <alignment horizontal="left" vertical="center" wrapText="1"/>
      <protection locked="0"/>
    </xf>
    <xf numFmtId="0" fontId="49" fillId="0" borderId="106" xfId="50" applyFont="1" applyBorder="1" applyAlignment="1" applyProtection="1">
      <alignment horizontal="center" vertical="center"/>
      <protection locked="0"/>
    </xf>
    <xf numFmtId="0" fontId="49" fillId="0" borderId="106" xfId="50" applyFont="1" applyBorder="1" applyAlignment="1" applyProtection="1">
      <alignment horizontal="left" vertical="center"/>
      <protection locked="0"/>
    </xf>
    <xf numFmtId="0" fontId="21" fillId="31" borderId="85" xfId="0" applyFont="1" applyFill="1" applyBorder="1" applyAlignment="1">
      <alignment horizontal="left" vertical="center"/>
    </xf>
    <xf numFmtId="0" fontId="25" fillId="4" borderId="26" xfId="40" applyFont="1" applyFill="1" applyBorder="1" applyAlignment="1">
      <alignment horizontal="center" vertical="center"/>
    </xf>
    <xf numFmtId="0" fontId="21" fillId="25" borderId="107" xfId="45" applyFont="1" applyFill="1" applyBorder="1" applyAlignment="1">
      <alignment horizontal="left" vertical="center" wrapText="1"/>
    </xf>
    <xf numFmtId="0" fontId="21" fillId="25" borderId="68" xfId="45" applyFont="1" applyFill="1" applyBorder="1" applyAlignment="1">
      <alignment horizontal="center"/>
    </xf>
    <xf numFmtId="1" fontId="21" fillId="4" borderId="11" xfId="40" applyNumberFormat="1" applyFont="1" applyFill="1" applyBorder="1" applyAlignment="1">
      <alignment horizontal="center"/>
    </xf>
    <xf numFmtId="0" fontId="35" fillId="25" borderId="110" xfId="45" applyFill="1" applyBorder="1"/>
    <xf numFmtId="1" fontId="21" fillId="25" borderId="107" xfId="45" applyNumberFormat="1" applyFont="1" applyFill="1" applyBorder="1" applyAlignment="1">
      <alignment horizontal="center"/>
    </xf>
    <xf numFmtId="1" fontId="21" fillId="4" borderId="111" xfId="40" applyNumberFormat="1" applyFont="1" applyFill="1" applyBorder="1" applyAlignment="1">
      <alignment horizontal="center"/>
    </xf>
    <xf numFmtId="1" fontId="21" fillId="4" borderId="112" xfId="40" applyNumberFormat="1" applyFont="1" applyFill="1" applyBorder="1" applyAlignment="1">
      <alignment horizontal="center"/>
    </xf>
    <xf numFmtId="0" fontId="21" fillId="25" borderId="113" xfId="45" applyFont="1" applyFill="1" applyBorder="1" applyAlignment="1">
      <alignment horizontal="center"/>
    </xf>
    <xf numFmtId="1" fontId="21" fillId="4" borderId="97" xfId="40" applyNumberFormat="1" applyFont="1" applyFill="1" applyBorder="1" applyAlignment="1">
      <alignment horizontal="center"/>
    </xf>
    <xf numFmtId="0" fontId="49" fillId="0" borderId="15" xfId="50" applyFont="1" applyBorder="1" applyAlignment="1" applyProtection="1">
      <alignment horizontal="left" vertical="center"/>
      <protection locked="0"/>
    </xf>
    <xf numFmtId="0" fontId="49" fillId="0" borderId="138" xfId="0" applyFont="1" applyBorder="1" applyAlignment="1">
      <alignment horizontal="center" vertical="center" wrapText="1"/>
    </xf>
    <xf numFmtId="0" fontId="49" fillId="0" borderId="139" xfId="50" applyFont="1" applyBorder="1" applyAlignment="1" applyProtection="1">
      <alignment horizontal="center" vertical="center"/>
      <protection locked="0"/>
    </xf>
    <xf numFmtId="0" fontId="21" fillId="0" borderId="0" xfId="40" applyFont="1" applyAlignment="1">
      <alignment shrinkToFit="1"/>
    </xf>
    <xf numFmtId="0" fontId="21" fillId="31" borderId="15" xfId="40" applyFont="1" applyFill="1" applyBorder="1"/>
    <xf numFmtId="0" fontId="21" fillId="0" borderId="144" xfId="40" applyFont="1" applyBorder="1" applyAlignment="1">
      <alignment wrapText="1"/>
    </xf>
    <xf numFmtId="0" fontId="34" fillId="32" borderId="0" xfId="40" applyFont="1" applyFill="1"/>
    <xf numFmtId="0" fontId="21" fillId="32" borderId="145" xfId="40" applyFont="1" applyFill="1" applyBorder="1" applyAlignment="1" applyProtection="1">
      <alignment horizontal="center" vertical="center"/>
      <protection locked="0"/>
    </xf>
    <xf numFmtId="0" fontId="27" fillId="37" borderId="97" xfId="40" applyFont="1" applyFill="1" applyBorder="1" applyAlignment="1">
      <alignment horizontal="center"/>
    </xf>
    <xf numFmtId="0" fontId="21" fillId="32" borderId="146" xfId="39" applyFont="1" applyFill="1" applyBorder="1" applyAlignment="1" applyProtection="1">
      <alignment horizontal="center"/>
      <protection locked="0"/>
    </xf>
    <xf numFmtId="1" fontId="21" fillId="37" borderId="97" xfId="40" applyNumberFormat="1" applyFont="1" applyFill="1" applyBorder="1" applyAlignment="1">
      <alignment horizontal="center"/>
    </xf>
    <xf numFmtId="0" fontId="21" fillId="32" borderId="109" xfId="39" applyFont="1" applyFill="1" applyBorder="1" applyAlignment="1" applyProtection="1">
      <alignment horizontal="center"/>
      <protection locked="0"/>
    </xf>
    <xf numFmtId="0" fontId="21" fillId="32" borderId="147" xfId="39" applyFont="1" applyFill="1" applyBorder="1" applyAlignment="1" applyProtection="1">
      <alignment horizontal="center"/>
      <protection locked="0"/>
    </xf>
    <xf numFmtId="0" fontId="21" fillId="32" borderId="148" xfId="39" applyFont="1" applyFill="1" applyBorder="1" applyAlignment="1" applyProtection="1">
      <alignment horizontal="center"/>
      <protection locked="0"/>
    </xf>
    <xf numFmtId="0" fontId="21" fillId="32" borderId="97" xfId="39" applyFont="1" applyFill="1" applyBorder="1" applyAlignment="1" applyProtection="1">
      <alignment horizontal="center"/>
      <protection locked="0"/>
    </xf>
    <xf numFmtId="0" fontId="21" fillId="32" borderId="149" xfId="39" applyFont="1" applyFill="1" applyBorder="1" applyAlignment="1" applyProtection="1">
      <alignment horizontal="center"/>
      <protection locked="0"/>
    </xf>
    <xf numFmtId="1" fontId="21" fillId="37" borderId="150" xfId="40" applyNumberFormat="1" applyFont="1" applyFill="1" applyBorder="1" applyAlignment="1">
      <alignment horizontal="center"/>
    </xf>
    <xf numFmtId="1" fontId="21" fillId="37" borderId="146" xfId="40" applyNumberFormat="1" applyFont="1" applyFill="1" applyBorder="1" applyAlignment="1">
      <alignment horizontal="center"/>
    </xf>
    <xf numFmtId="1" fontId="21" fillId="37" borderId="151" xfId="40" applyNumberFormat="1" applyFont="1" applyFill="1" applyBorder="1" applyAlignment="1">
      <alignment horizontal="center" vertical="center" shrinkToFit="1"/>
    </xf>
    <xf numFmtId="0" fontId="21" fillId="32" borderId="152" xfId="40" applyFont="1" applyFill="1" applyBorder="1" applyAlignment="1">
      <alignment wrapText="1"/>
    </xf>
    <xf numFmtId="0" fontId="21" fillId="0" borderId="53" xfId="40" applyFont="1" applyBorder="1" applyAlignment="1">
      <alignment wrapText="1"/>
    </xf>
    <xf numFmtId="0" fontId="21" fillId="0" borderId="51" xfId="40" applyFont="1" applyBorder="1"/>
    <xf numFmtId="0" fontId="21" fillId="38" borderId="145" xfId="40" applyFont="1" applyFill="1" applyBorder="1" applyAlignment="1" applyProtection="1">
      <alignment horizontal="center" vertical="center"/>
      <protection locked="0"/>
    </xf>
    <xf numFmtId="0" fontId="27" fillId="4" borderId="97" xfId="40" applyFont="1" applyFill="1" applyBorder="1" applyAlignment="1">
      <alignment horizontal="center"/>
    </xf>
    <xf numFmtId="0" fontId="21" fillId="0" borderId="146" xfId="39" applyFont="1" applyBorder="1" applyAlignment="1" applyProtection="1">
      <alignment horizontal="center"/>
      <protection locked="0"/>
    </xf>
    <xf numFmtId="0" fontId="21" fillId="0" borderId="109" xfId="39" applyFont="1" applyBorder="1" applyAlignment="1" applyProtection="1">
      <alignment horizontal="center"/>
      <protection locked="0"/>
    </xf>
    <xf numFmtId="0" fontId="21" fillId="0" borderId="147" xfId="39" applyFont="1" applyBorder="1" applyAlignment="1" applyProtection="1">
      <alignment horizontal="center"/>
      <protection locked="0"/>
    </xf>
    <xf numFmtId="0" fontId="21" fillId="0" borderId="148" xfId="39" applyFont="1" applyBorder="1" applyAlignment="1" applyProtection="1">
      <alignment horizontal="center"/>
      <protection locked="0"/>
    </xf>
    <xf numFmtId="0" fontId="21" fillId="0" borderId="97" xfId="39" applyFont="1" applyBorder="1" applyAlignment="1" applyProtection="1">
      <alignment horizontal="center"/>
      <protection locked="0"/>
    </xf>
    <xf numFmtId="0" fontId="21" fillId="0" borderId="149" xfId="39" applyFont="1" applyBorder="1" applyAlignment="1" applyProtection="1">
      <alignment horizontal="center"/>
      <protection locked="0"/>
    </xf>
    <xf numFmtId="1" fontId="21" fillId="4" borderId="150" xfId="40" applyNumberFormat="1" applyFont="1" applyFill="1" applyBorder="1" applyAlignment="1">
      <alignment horizontal="center"/>
    </xf>
    <xf numFmtId="1" fontId="21" fillId="4" borderId="146" xfId="40" applyNumberFormat="1" applyFont="1" applyFill="1" applyBorder="1" applyAlignment="1">
      <alignment horizontal="center"/>
    </xf>
    <xf numFmtId="1" fontId="21" fillId="4" borderId="151" xfId="40" applyNumberFormat="1" applyFont="1" applyFill="1" applyBorder="1" applyAlignment="1">
      <alignment horizontal="center" vertical="center" shrinkToFit="1"/>
    </xf>
    <xf numFmtId="0" fontId="55" fillId="0" borderId="153" xfId="40" applyFont="1" applyBorder="1"/>
    <xf numFmtId="0" fontId="21" fillId="0" borderId="154" xfId="40" applyFont="1" applyBorder="1"/>
    <xf numFmtId="0" fontId="21" fillId="39" borderId="155" xfId="40" applyFont="1" applyFill="1" applyBorder="1" applyAlignment="1" applyProtection="1">
      <alignment horizontal="center" vertical="center"/>
      <protection locked="0"/>
    </xf>
    <xf numFmtId="0" fontId="21" fillId="0" borderId="156" xfId="40" applyFont="1" applyBorder="1" applyAlignment="1">
      <alignment shrinkToFit="1"/>
    </xf>
    <xf numFmtId="0" fontId="21" fillId="32" borderId="153" xfId="40" applyFont="1" applyFill="1" applyBorder="1"/>
    <xf numFmtId="0" fontId="30" fillId="32" borderId="154" xfId="40" applyFont="1" applyFill="1" applyBorder="1"/>
    <xf numFmtId="0" fontId="54" fillId="0" borderId="156" xfId="40" applyFont="1" applyBorder="1"/>
    <xf numFmtId="0" fontId="21" fillId="32" borderId="153" xfId="40" applyFont="1" applyFill="1" applyBorder="1" applyAlignment="1">
      <alignment shrinkToFit="1"/>
    </xf>
    <xf numFmtId="0" fontId="21" fillId="32" borderId="154" xfId="40" applyFont="1" applyFill="1" applyBorder="1"/>
    <xf numFmtId="0" fontId="21" fillId="0" borderId="158" xfId="40" applyFont="1" applyBorder="1" applyAlignment="1" applyProtection="1">
      <alignment horizontal="center"/>
      <protection locked="0"/>
    </xf>
    <xf numFmtId="0" fontId="16" fillId="0" borderId="160" xfId="40" applyBorder="1"/>
    <xf numFmtId="0" fontId="23" fillId="4" borderId="161" xfId="40" applyFont="1" applyFill="1" applyBorder="1" applyAlignment="1">
      <alignment horizontal="center" textRotation="90" wrapText="1"/>
    </xf>
    <xf numFmtId="0" fontId="23" fillId="4" borderId="108" xfId="40" applyFont="1" applyFill="1" applyBorder="1" applyAlignment="1">
      <alignment horizontal="center" textRotation="90"/>
    </xf>
    <xf numFmtId="0" fontId="23" fillId="4" borderId="108" xfId="40" applyFont="1" applyFill="1" applyBorder="1" applyAlignment="1">
      <alignment horizontal="center" textRotation="90" wrapText="1"/>
    </xf>
    <xf numFmtId="0" fontId="26" fillId="4" borderId="162" xfId="40" applyFont="1" applyFill="1" applyBorder="1" applyAlignment="1">
      <alignment horizontal="center"/>
    </xf>
    <xf numFmtId="0" fontId="27" fillId="4" borderId="163" xfId="40" applyFont="1" applyFill="1" applyBorder="1"/>
    <xf numFmtId="0" fontId="26" fillId="25" borderId="164" xfId="45" applyFont="1" applyFill="1" applyBorder="1" applyAlignment="1">
      <alignment horizontal="center"/>
    </xf>
    <xf numFmtId="0" fontId="26" fillId="4" borderId="115" xfId="40" applyFont="1" applyFill="1" applyBorder="1" applyAlignment="1">
      <alignment horizontal="center"/>
    </xf>
    <xf numFmtId="0" fontId="21" fillId="4" borderId="162" xfId="40" applyFont="1" applyFill="1" applyBorder="1"/>
    <xf numFmtId="0" fontId="21" fillId="4" borderId="165" xfId="40" applyFont="1" applyFill="1" applyBorder="1"/>
    <xf numFmtId="0" fontId="21" fillId="4" borderId="166" xfId="40" applyFont="1" applyFill="1" applyBorder="1"/>
    <xf numFmtId="0" fontId="21" fillId="0" borderId="159" xfId="40" applyFont="1" applyBorder="1"/>
    <xf numFmtId="0" fontId="21" fillId="38" borderId="157" xfId="40" applyFont="1" applyFill="1" applyBorder="1" applyAlignment="1" applyProtection="1">
      <alignment horizontal="center" vertical="center"/>
      <protection locked="0"/>
    </xf>
    <xf numFmtId="0" fontId="27" fillId="4" borderId="167" xfId="40" applyFont="1" applyFill="1" applyBorder="1" applyAlignment="1">
      <alignment horizontal="center"/>
    </xf>
    <xf numFmtId="0" fontId="21" fillId="0" borderId="168" xfId="40" applyFont="1" applyBorder="1" applyProtection="1">
      <protection locked="0"/>
    </xf>
    <xf numFmtId="0" fontId="21" fillId="0" borderId="169" xfId="39" applyFont="1" applyBorder="1" applyAlignment="1" applyProtection="1">
      <alignment horizontal="center"/>
      <protection locked="0"/>
    </xf>
    <xf numFmtId="1" fontId="21" fillId="4" borderId="170" xfId="40" applyNumberFormat="1" applyFont="1" applyFill="1" applyBorder="1" applyAlignment="1">
      <alignment horizontal="center"/>
    </xf>
    <xf numFmtId="0" fontId="21" fillId="0" borderId="171" xfId="39" applyFont="1" applyBorder="1" applyAlignment="1" applyProtection="1">
      <alignment horizontal="center"/>
      <protection locked="0"/>
    </xf>
    <xf numFmtId="0" fontId="21" fillId="0" borderId="172" xfId="39" applyFont="1" applyBorder="1" applyAlignment="1" applyProtection="1">
      <alignment horizontal="center"/>
      <protection locked="0"/>
    </xf>
    <xf numFmtId="0" fontId="21" fillId="0" borderId="173" xfId="39" applyFont="1" applyBorder="1" applyAlignment="1" applyProtection="1">
      <alignment horizontal="center"/>
      <protection locked="0"/>
    </xf>
    <xf numFmtId="0" fontId="21" fillId="0" borderId="170" xfId="39" applyFont="1" applyBorder="1" applyAlignment="1" applyProtection="1">
      <alignment horizontal="center"/>
      <protection locked="0"/>
    </xf>
    <xf numFmtId="0" fontId="21" fillId="0" borderId="174" xfId="39" applyFont="1" applyBorder="1" applyAlignment="1" applyProtection="1">
      <alignment horizontal="center"/>
      <protection locked="0"/>
    </xf>
    <xf numFmtId="1" fontId="21" fillId="4" borderId="175" xfId="40" applyNumberFormat="1" applyFont="1" applyFill="1" applyBorder="1" applyAlignment="1">
      <alignment horizontal="center"/>
    </xf>
    <xf numFmtId="1" fontId="21" fillId="4" borderId="169" xfId="40" applyNumberFormat="1" applyFont="1" applyFill="1" applyBorder="1" applyAlignment="1">
      <alignment horizontal="center"/>
    </xf>
    <xf numFmtId="1" fontId="21" fillId="4" borderId="176" xfId="40" applyNumberFormat="1" applyFont="1" applyFill="1" applyBorder="1" applyAlignment="1">
      <alignment horizontal="center" vertical="center" shrinkToFit="1"/>
    </xf>
    <xf numFmtId="0" fontId="21" fillId="38" borderId="177" xfId="40" applyFont="1" applyFill="1" applyBorder="1" applyAlignment="1" applyProtection="1">
      <alignment horizontal="center" vertical="center"/>
      <protection locked="0"/>
    </xf>
    <xf numFmtId="0" fontId="27" fillId="4" borderId="178" xfId="40" applyFont="1" applyFill="1" applyBorder="1" applyAlignment="1">
      <alignment horizontal="center"/>
    </xf>
    <xf numFmtId="0" fontId="21" fillId="0" borderId="179" xfId="39" applyFont="1" applyBorder="1" applyAlignment="1" applyProtection="1">
      <alignment horizontal="center"/>
      <protection locked="0"/>
    </xf>
    <xf numFmtId="1" fontId="21" fillId="4" borderId="180" xfId="40" applyNumberFormat="1" applyFont="1" applyFill="1" applyBorder="1" applyAlignment="1">
      <alignment horizontal="center"/>
    </xf>
    <xf numFmtId="0" fontId="21" fillId="0" borderId="181" xfId="39" applyFont="1" applyBorder="1" applyAlignment="1" applyProtection="1">
      <alignment horizontal="center"/>
      <protection locked="0"/>
    </xf>
    <xf numFmtId="0" fontId="21" fillId="0" borderId="182" xfId="39" applyFont="1" applyBorder="1" applyAlignment="1" applyProtection="1">
      <alignment horizontal="center"/>
      <protection locked="0"/>
    </xf>
    <xf numFmtId="0" fontId="21" fillId="0" borderId="183" xfId="39" applyFont="1" applyBorder="1" applyAlignment="1" applyProtection="1">
      <alignment horizontal="center"/>
      <protection locked="0"/>
    </xf>
    <xf numFmtId="0" fontId="21" fillId="0" borderId="180" xfId="39" applyFont="1" applyBorder="1" applyAlignment="1" applyProtection="1">
      <alignment horizontal="center"/>
      <protection locked="0"/>
    </xf>
    <xf numFmtId="0" fontId="21" fillId="0" borderId="184" xfId="39" applyFont="1" applyBorder="1" applyAlignment="1" applyProtection="1">
      <alignment horizontal="center"/>
      <protection locked="0"/>
    </xf>
    <xf numFmtId="1" fontId="21" fillId="4" borderId="185" xfId="40" applyNumberFormat="1" applyFont="1" applyFill="1" applyBorder="1" applyAlignment="1">
      <alignment horizontal="center"/>
    </xf>
    <xf numFmtId="1" fontId="21" fillId="4" borderId="179" xfId="40" applyNumberFormat="1" applyFont="1" applyFill="1" applyBorder="1" applyAlignment="1">
      <alignment horizontal="center"/>
    </xf>
    <xf numFmtId="1" fontId="21" fillId="4" borderId="186" xfId="40" applyNumberFormat="1" applyFont="1" applyFill="1" applyBorder="1" applyAlignment="1">
      <alignment horizontal="center" vertical="center" shrinkToFit="1"/>
    </xf>
    <xf numFmtId="0" fontId="21" fillId="32" borderId="158" xfId="40" applyFont="1" applyFill="1" applyBorder="1"/>
    <xf numFmtId="0" fontId="27" fillId="4" borderId="170" xfId="40" applyFont="1" applyFill="1" applyBorder="1" applyAlignment="1">
      <alignment horizontal="center"/>
    </xf>
    <xf numFmtId="1" fontId="21" fillId="34" borderId="170" xfId="40" applyNumberFormat="1" applyFont="1" applyFill="1" applyBorder="1" applyAlignment="1">
      <alignment horizontal="center"/>
    </xf>
    <xf numFmtId="0" fontId="21" fillId="40" borderId="188" xfId="40" applyFont="1" applyFill="1" applyBorder="1"/>
    <xf numFmtId="0" fontId="21" fillId="38" borderId="187" xfId="40" applyFont="1" applyFill="1" applyBorder="1" applyAlignment="1" applyProtection="1">
      <alignment horizontal="center" vertical="center"/>
      <protection locked="0"/>
    </xf>
    <xf numFmtId="0" fontId="21" fillId="39" borderId="187" xfId="40" applyFont="1" applyFill="1" applyBorder="1" applyAlignment="1" applyProtection="1">
      <alignment horizontal="center" vertical="center"/>
      <protection locked="0"/>
    </xf>
    <xf numFmtId="0" fontId="21" fillId="0" borderId="189" xfId="40" applyFont="1" applyBorder="1"/>
    <xf numFmtId="0" fontId="27" fillId="4" borderId="180" xfId="40" applyFont="1" applyFill="1" applyBorder="1" applyAlignment="1">
      <alignment horizontal="center"/>
    </xf>
    <xf numFmtId="1" fontId="21" fillId="34" borderId="180" xfId="40" applyNumberFormat="1" applyFont="1" applyFill="1" applyBorder="1" applyAlignment="1">
      <alignment horizontal="center"/>
    </xf>
    <xf numFmtId="0" fontId="21" fillId="32" borderId="187" xfId="40" applyFont="1" applyFill="1" applyBorder="1" applyAlignment="1" applyProtection="1">
      <alignment horizontal="center" vertical="center"/>
      <protection locked="0"/>
    </xf>
    <xf numFmtId="0" fontId="27" fillId="37" borderId="170" xfId="40" applyFont="1" applyFill="1" applyBorder="1" applyAlignment="1">
      <alignment horizontal="center"/>
    </xf>
    <xf numFmtId="0" fontId="21" fillId="32" borderId="169" xfId="39" applyFont="1" applyFill="1" applyBorder="1" applyAlignment="1" applyProtection="1">
      <alignment horizontal="center"/>
      <protection locked="0"/>
    </xf>
    <xf numFmtId="1" fontId="21" fillId="37" borderId="170" xfId="40" applyNumberFormat="1" applyFont="1" applyFill="1" applyBorder="1" applyAlignment="1">
      <alignment horizontal="center"/>
    </xf>
    <xf numFmtId="0" fontId="21" fillId="32" borderId="171" xfId="39" applyFont="1" applyFill="1" applyBorder="1" applyAlignment="1" applyProtection="1">
      <alignment horizontal="center"/>
      <protection locked="0"/>
    </xf>
    <xf numFmtId="0" fontId="21" fillId="32" borderId="172" xfId="39" applyFont="1" applyFill="1" applyBorder="1" applyAlignment="1" applyProtection="1">
      <alignment horizontal="center"/>
      <protection locked="0"/>
    </xf>
    <xf numFmtId="0" fontId="21" fillId="32" borderId="173" xfId="39" applyFont="1" applyFill="1" applyBorder="1" applyAlignment="1" applyProtection="1">
      <alignment horizontal="center"/>
      <protection locked="0"/>
    </xf>
    <xf numFmtId="0" fontId="21" fillId="32" borderId="170" xfId="39" applyFont="1" applyFill="1" applyBorder="1" applyAlignment="1" applyProtection="1">
      <alignment horizontal="center"/>
      <protection locked="0"/>
    </xf>
    <xf numFmtId="0" fontId="21" fillId="32" borderId="174" xfId="39" applyFont="1" applyFill="1" applyBorder="1" applyAlignment="1" applyProtection="1">
      <alignment horizontal="center"/>
      <protection locked="0"/>
    </xf>
    <xf numFmtId="1" fontId="21" fillId="37" borderId="175" xfId="40" applyNumberFormat="1" applyFont="1" applyFill="1" applyBorder="1" applyAlignment="1">
      <alignment horizontal="center"/>
    </xf>
    <xf numFmtId="1" fontId="21" fillId="37" borderId="169" xfId="40" applyNumberFormat="1" applyFont="1" applyFill="1" applyBorder="1" applyAlignment="1">
      <alignment horizontal="center"/>
    </xf>
    <xf numFmtId="1" fontId="21" fillId="37" borderId="176" xfId="40" applyNumberFormat="1" applyFont="1" applyFill="1" applyBorder="1" applyAlignment="1">
      <alignment horizontal="center" vertical="center" shrinkToFit="1"/>
    </xf>
    <xf numFmtId="0" fontId="21" fillId="32" borderId="190" xfId="40" applyFont="1" applyFill="1" applyBorder="1" applyAlignment="1">
      <alignment shrinkToFit="1"/>
    </xf>
    <xf numFmtId="0" fontId="55" fillId="32" borderId="189" xfId="40" applyFont="1" applyFill="1" applyBorder="1"/>
    <xf numFmtId="0" fontId="21" fillId="0" borderId="191" xfId="40" applyFont="1" applyBorder="1" applyAlignment="1">
      <alignment shrinkToFit="1"/>
    </xf>
    <xf numFmtId="0" fontId="21" fillId="31" borderId="189" xfId="40" applyFont="1" applyFill="1" applyBorder="1"/>
    <xf numFmtId="0" fontId="33" fillId="0" borderId="191" xfId="40" applyFont="1" applyBorder="1"/>
    <xf numFmtId="0" fontId="54" fillId="0" borderId="191" xfId="40" applyFont="1" applyBorder="1"/>
    <xf numFmtId="0" fontId="21" fillId="0" borderId="188" xfId="40" applyFont="1" applyBorder="1" applyAlignment="1">
      <alignment shrinkToFit="1"/>
    </xf>
    <xf numFmtId="0" fontId="21" fillId="0" borderId="168" xfId="45" applyFont="1" applyBorder="1" applyProtection="1">
      <protection locked="0"/>
    </xf>
    <xf numFmtId="0" fontId="21" fillId="31" borderId="168" xfId="45" applyFont="1" applyFill="1" applyBorder="1" applyProtection="1">
      <protection locked="0"/>
    </xf>
    <xf numFmtId="0" fontId="16" fillId="0" borderId="170" xfId="40" applyBorder="1"/>
    <xf numFmtId="0" fontId="16" fillId="31" borderId="170" xfId="40" applyFill="1" applyBorder="1"/>
    <xf numFmtId="0" fontId="21" fillId="0" borderId="187" xfId="40" applyFont="1" applyBorder="1" applyAlignment="1" applyProtection="1">
      <alignment horizontal="center" vertical="center"/>
      <protection locked="0"/>
    </xf>
    <xf numFmtId="0" fontId="21" fillId="0" borderId="192" xfId="40" applyFont="1" applyBorder="1" applyProtection="1">
      <protection locked="0"/>
    </xf>
    <xf numFmtId="0" fontId="21" fillId="0" borderId="190" xfId="40" applyFont="1" applyBorder="1"/>
    <xf numFmtId="0" fontId="21" fillId="0" borderId="188" xfId="40" applyFont="1" applyBorder="1"/>
    <xf numFmtId="0" fontId="21" fillId="0" borderId="193" xfId="40" applyFont="1" applyBorder="1" applyAlignment="1" applyProtection="1">
      <alignment horizontal="center" vertical="center"/>
      <protection locked="0"/>
    </xf>
    <xf numFmtId="1" fontId="21" fillId="4" borderId="130" xfId="40" applyNumberFormat="1" applyFont="1" applyFill="1" applyBorder="1" applyAlignment="1">
      <alignment horizontal="center" vertical="center" shrinkToFit="1"/>
    </xf>
    <xf numFmtId="0" fontId="27" fillId="4" borderId="194" xfId="40" applyFont="1" applyFill="1" applyBorder="1" applyAlignment="1">
      <alignment horizontal="left"/>
    </xf>
    <xf numFmtId="0" fontId="27" fillId="4" borderId="195" xfId="40" applyFont="1" applyFill="1" applyBorder="1"/>
    <xf numFmtId="1" fontId="23" fillId="4" borderId="196" xfId="40" applyNumberFormat="1" applyFont="1" applyFill="1" applyBorder="1" applyAlignment="1">
      <alignment horizontal="center"/>
    </xf>
    <xf numFmtId="0" fontId="23" fillId="4" borderId="197" xfId="40" applyFont="1" applyFill="1" applyBorder="1" applyAlignment="1">
      <alignment horizontal="center"/>
    </xf>
    <xf numFmtId="1" fontId="23" fillId="4" borderId="198" xfId="40" applyNumberFormat="1" applyFont="1" applyFill="1" applyBorder="1" applyAlignment="1">
      <alignment horizontal="center"/>
    </xf>
    <xf numFmtId="0" fontId="21" fillId="4" borderId="133" xfId="0" applyFont="1" applyFill="1" applyBorder="1" applyAlignment="1">
      <alignment horizontal="center" vertical="center" wrapText="1"/>
    </xf>
    <xf numFmtId="0" fontId="21" fillId="4" borderId="109" xfId="0" applyFont="1" applyFill="1" applyBorder="1" applyAlignment="1">
      <alignment horizontal="center" vertical="center" wrapText="1"/>
    </xf>
    <xf numFmtId="0" fontId="21" fillId="4" borderId="134" xfId="0" applyFont="1" applyFill="1" applyBorder="1" applyAlignment="1">
      <alignment horizontal="center" vertical="center" wrapText="1"/>
    </xf>
    <xf numFmtId="0" fontId="21" fillId="31" borderId="199" xfId="45" applyFont="1" applyFill="1" applyBorder="1" applyAlignment="1" applyProtection="1">
      <alignment horizontal="center" vertical="center"/>
      <protection locked="0"/>
    </xf>
    <xf numFmtId="0" fontId="21" fillId="25" borderId="188" xfId="40" applyFont="1" applyFill="1" applyBorder="1" applyAlignment="1">
      <alignment horizontal="center"/>
    </xf>
    <xf numFmtId="0" fontId="21" fillId="31" borderId="169" xfId="39" applyFont="1" applyFill="1" applyBorder="1" applyAlignment="1" applyProtection="1">
      <alignment horizontal="center"/>
      <protection locked="0"/>
    </xf>
    <xf numFmtId="0" fontId="21" fillId="4" borderId="170" xfId="40" applyFont="1" applyFill="1" applyBorder="1" applyAlignment="1">
      <alignment horizontal="center"/>
    </xf>
    <xf numFmtId="0" fontId="21" fillId="0" borderId="199" xfId="45" applyFont="1" applyBorder="1" applyAlignment="1" applyProtection="1">
      <alignment horizontal="center" vertical="center"/>
      <protection locked="0"/>
    </xf>
    <xf numFmtId="0" fontId="21" fillId="0" borderId="200" xfId="40" applyFont="1" applyBorder="1"/>
    <xf numFmtId="0" fontId="21" fillId="0" borderId="201" xfId="40" applyFont="1" applyBorder="1"/>
    <xf numFmtId="0" fontId="21" fillId="4" borderId="202" xfId="40" applyFont="1" applyFill="1" applyBorder="1" applyAlignment="1">
      <alignment horizontal="left" vertical="center" wrapText="1"/>
    </xf>
    <xf numFmtId="0" fontId="21" fillId="4" borderId="203" xfId="40" applyFont="1" applyFill="1" applyBorder="1" applyAlignment="1">
      <alignment horizontal="center"/>
    </xf>
    <xf numFmtId="0" fontId="23" fillId="4" borderId="136" xfId="40" applyFont="1" applyFill="1" applyBorder="1" applyAlignment="1">
      <alignment horizontal="center"/>
    </xf>
    <xf numFmtId="1" fontId="23" fillId="4" borderId="203" xfId="40" applyNumberFormat="1" applyFont="1" applyFill="1" applyBorder="1" applyAlignment="1">
      <alignment horizontal="center"/>
    </xf>
    <xf numFmtId="1" fontId="23" fillId="4" borderId="204" xfId="40" applyNumberFormat="1" applyFont="1" applyFill="1" applyBorder="1" applyAlignment="1">
      <alignment horizontal="center"/>
    </xf>
    <xf numFmtId="0" fontId="23" fillId="4" borderId="205" xfId="40" applyFont="1" applyFill="1" applyBorder="1" applyAlignment="1">
      <alignment horizontal="center"/>
    </xf>
    <xf numFmtId="1" fontId="23" fillId="4" borderId="206" xfId="40" applyNumberFormat="1" applyFont="1" applyFill="1" applyBorder="1" applyAlignment="1">
      <alignment horizontal="center"/>
    </xf>
    <xf numFmtId="1" fontId="21" fillId="4" borderId="203" xfId="40" applyNumberFormat="1" applyFont="1" applyFill="1" applyBorder="1" applyAlignment="1">
      <alignment horizontal="center"/>
    </xf>
    <xf numFmtId="1" fontId="23" fillId="4" borderId="207" xfId="40" applyNumberFormat="1" applyFont="1" applyFill="1" applyBorder="1" applyAlignment="1">
      <alignment horizontal="center"/>
    </xf>
    <xf numFmtId="1" fontId="23" fillId="4" borderId="202" xfId="40" applyNumberFormat="1" applyFont="1" applyFill="1" applyBorder="1" applyAlignment="1">
      <alignment horizontal="center"/>
    </xf>
    <xf numFmtId="0" fontId="31" fillId="24" borderId="202" xfId="40" applyFont="1" applyFill="1" applyBorder="1" applyAlignment="1">
      <alignment horizontal="left" vertical="center" wrapText="1"/>
    </xf>
    <xf numFmtId="0" fontId="31" fillId="24" borderId="203" xfId="40" applyFont="1" applyFill="1" applyBorder="1" applyAlignment="1">
      <alignment horizontal="center"/>
    </xf>
    <xf numFmtId="0" fontId="25" fillId="29" borderId="204" xfId="40" applyFont="1" applyFill="1" applyBorder="1" applyAlignment="1">
      <alignment horizontal="center" vertical="center"/>
    </xf>
    <xf numFmtId="1" fontId="23" fillId="29" borderId="203" xfId="0" applyNumberFormat="1" applyFont="1" applyFill="1" applyBorder="1" applyAlignment="1">
      <alignment horizontal="center" vertical="center"/>
    </xf>
    <xf numFmtId="0" fontId="23" fillId="30" borderId="197" xfId="40" applyFont="1" applyFill="1" applyBorder="1" applyAlignment="1">
      <alignment horizontal="center" vertical="center"/>
    </xf>
    <xf numFmtId="1" fontId="23" fillId="29" borderId="207" xfId="0" applyNumberFormat="1" applyFont="1" applyFill="1" applyBorder="1" applyAlignment="1">
      <alignment horizontal="center" vertical="center"/>
    </xf>
    <xf numFmtId="0" fontId="23" fillId="4" borderId="202" xfId="40" applyFont="1" applyFill="1" applyBorder="1" applyAlignment="1">
      <alignment horizontal="center"/>
    </xf>
    <xf numFmtId="0" fontId="24" fillId="4" borderId="204" xfId="40" applyFont="1" applyFill="1" applyBorder="1" applyAlignment="1">
      <alignment horizontal="center"/>
    </xf>
    <xf numFmtId="0" fontId="16" fillId="28" borderId="190" xfId="40" applyFill="1" applyBorder="1"/>
    <xf numFmtId="0" fontId="16" fillId="28" borderId="188" xfId="40" applyFill="1" applyBorder="1"/>
    <xf numFmtId="0" fontId="30" fillId="25" borderId="188" xfId="40" applyFont="1" applyFill="1" applyBorder="1" applyAlignment="1">
      <alignment horizontal="center" vertical="center"/>
    </xf>
    <xf numFmtId="0" fontId="21" fillId="0" borderId="208" xfId="39" applyFont="1" applyBorder="1" applyAlignment="1" applyProtection="1">
      <alignment horizontal="center"/>
      <protection locked="0"/>
    </xf>
    <xf numFmtId="0" fontId="30" fillId="0" borderId="188" xfId="40" applyFont="1" applyBorder="1"/>
    <xf numFmtId="1" fontId="23" fillId="4" borderId="209" xfId="40" applyNumberFormat="1" applyFont="1" applyFill="1" applyBorder="1" applyAlignment="1">
      <alignment horizontal="left" vertical="center" shrinkToFit="1"/>
    </xf>
    <xf numFmtId="1" fontId="23" fillId="4" borderId="171" xfId="40" applyNumberFormat="1" applyFont="1" applyFill="1" applyBorder="1" applyAlignment="1">
      <alignment horizontal="left" vertical="center" shrinkToFit="1"/>
    </xf>
    <xf numFmtId="1" fontId="23" fillId="4" borderId="169" xfId="40" applyNumberFormat="1" applyFont="1" applyFill="1" applyBorder="1" applyAlignment="1">
      <alignment horizontal="left" vertical="center" shrinkToFit="1"/>
    </xf>
    <xf numFmtId="164" fontId="23" fillId="4" borderId="178" xfId="26" applyFont="1" applyFill="1" applyBorder="1" applyAlignment="1" applyProtection="1">
      <alignment horizontal="center" vertical="center"/>
    </xf>
    <xf numFmtId="164" fontId="23" fillId="4" borderId="210" xfId="26" applyFont="1" applyFill="1" applyBorder="1" applyAlignment="1" applyProtection="1">
      <alignment horizontal="center" vertical="center"/>
    </xf>
    <xf numFmtId="0" fontId="21" fillId="33" borderId="168" xfId="0" applyFont="1" applyFill="1" applyBorder="1" applyAlignment="1">
      <alignment vertical="center" wrapText="1"/>
    </xf>
    <xf numFmtId="0" fontId="21" fillId="0" borderId="191" xfId="40" applyFont="1" applyBorder="1"/>
    <xf numFmtId="0" fontId="30" fillId="25" borderId="188" xfId="40" applyFont="1" applyFill="1" applyBorder="1" applyAlignment="1">
      <alignment horizontal="center"/>
    </xf>
    <xf numFmtId="0" fontId="21" fillId="0" borderId="168" xfId="0" applyFont="1" applyBorder="1" applyAlignment="1">
      <alignment vertical="center" wrapText="1"/>
    </xf>
    <xf numFmtId="0" fontId="30" fillId="25" borderId="188" xfId="45" applyFont="1" applyFill="1" applyBorder="1" applyAlignment="1">
      <alignment horizontal="center"/>
    </xf>
    <xf numFmtId="1" fontId="23" fillId="4" borderId="209" xfId="40" applyNumberFormat="1" applyFont="1" applyFill="1" applyBorder="1" applyAlignment="1">
      <alignment horizontal="center" vertical="center" shrinkToFit="1"/>
    </xf>
    <xf numFmtId="1" fontId="23" fillId="4" borderId="171" xfId="40" applyNumberFormat="1" applyFont="1" applyFill="1" applyBorder="1" applyAlignment="1">
      <alignment horizontal="center" vertical="center" shrinkToFit="1"/>
    </xf>
    <xf numFmtId="1" fontId="23" fillId="4" borderId="169" xfId="40" applyNumberFormat="1" applyFont="1" applyFill="1" applyBorder="1" applyAlignment="1">
      <alignment horizontal="center" vertical="center" shrinkToFit="1"/>
    </xf>
    <xf numFmtId="0" fontId="21" fillId="34" borderId="190" xfId="40" applyFont="1" applyFill="1" applyBorder="1" applyAlignment="1">
      <alignment horizontal="center"/>
    </xf>
    <xf numFmtId="0" fontId="21" fillId="31" borderId="172" xfId="39" applyFont="1" applyFill="1" applyBorder="1" applyAlignment="1" applyProtection="1">
      <alignment horizontal="center"/>
      <protection locked="0"/>
    </xf>
    <xf numFmtId="0" fontId="21" fillId="31" borderId="171" xfId="39" applyFont="1" applyFill="1" applyBorder="1" applyAlignment="1" applyProtection="1">
      <alignment horizontal="center"/>
      <protection locked="0"/>
    </xf>
    <xf numFmtId="0" fontId="30" fillId="0" borderId="188" xfId="40" applyFont="1" applyBorder="1" applyAlignment="1">
      <alignment shrinkToFit="1"/>
    </xf>
    <xf numFmtId="1" fontId="21" fillId="35" borderId="170" xfId="40" applyNumberFormat="1" applyFont="1" applyFill="1" applyBorder="1" applyAlignment="1">
      <alignment horizontal="center"/>
    </xf>
    <xf numFmtId="0" fontId="21" fillId="0" borderId="190" xfId="40" applyFont="1" applyBorder="1" applyAlignment="1">
      <alignment shrinkToFit="1"/>
    </xf>
    <xf numFmtId="0" fontId="21" fillId="0" borderId="211" xfId="39" applyFont="1" applyBorder="1" applyAlignment="1" applyProtection="1">
      <alignment horizontal="center"/>
      <protection locked="0"/>
    </xf>
    <xf numFmtId="0" fontId="21" fillId="0" borderId="172" xfId="39" applyFont="1" applyBorder="1" applyAlignment="1" applyProtection="1">
      <alignment horizontal="center" vertical="center"/>
      <protection locked="0"/>
    </xf>
    <xf numFmtId="1" fontId="21" fillId="35" borderId="170" xfId="40" applyNumberFormat="1" applyFont="1" applyFill="1" applyBorder="1" applyAlignment="1">
      <alignment horizontal="center" vertical="center"/>
    </xf>
    <xf numFmtId="0" fontId="21" fillId="0" borderId="169" xfId="39" applyFont="1" applyBorder="1" applyAlignment="1" applyProtection="1">
      <alignment horizontal="center" vertical="center"/>
      <protection locked="0"/>
    </xf>
    <xf numFmtId="0" fontId="21" fillId="0" borderId="173" xfId="39" applyFont="1" applyBorder="1" applyAlignment="1" applyProtection="1">
      <alignment horizontal="center" vertical="center"/>
      <protection locked="0"/>
    </xf>
    <xf numFmtId="0" fontId="21" fillId="4" borderId="97" xfId="0" applyFont="1" applyFill="1" applyBorder="1" applyAlignment="1">
      <alignment horizontal="center" vertical="center" wrapText="1"/>
    </xf>
    <xf numFmtId="0" fontId="21" fillId="4" borderId="97" xfId="40" applyFont="1" applyFill="1" applyBorder="1"/>
    <xf numFmtId="0" fontId="21" fillId="0" borderId="97" xfId="0" applyFont="1" applyBorder="1" applyAlignment="1" applyProtection="1">
      <alignment horizontal="left" vertical="center" wrapText="1"/>
      <protection locked="0"/>
    </xf>
    <xf numFmtId="1" fontId="21" fillId="0" borderId="158" xfId="40" applyNumberFormat="1" applyFont="1" applyBorder="1" applyAlignment="1" applyProtection="1">
      <alignment horizontal="center"/>
      <protection locked="0"/>
    </xf>
    <xf numFmtId="0" fontId="21" fillId="4" borderId="175" xfId="40" applyFont="1" applyFill="1" applyBorder="1" applyAlignment="1">
      <alignment horizontal="center"/>
    </xf>
    <xf numFmtId="0" fontId="30" fillId="4" borderId="170" xfId="40" applyFont="1" applyFill="1" applyBorder="1" applyAlignment="1">
      <alignment horizontal="center"/>
    </xf>
    <xf numFmtId="0" fontId="21" fillId="4" borderId="170" xfId="40" applyFont="1" applyFill="1" applyBorder="1"/>
    <xf numFmtId="1" fontId="21" fillId="4" borderId="178" xfId="40" applyNumberFormat="1" applyFont="1" applyFill="1" applyBorder="1" applyAlignment="1">
      <alignment horizontal="center"/>
    </xf>
    <xf numFmtId="1" fontId="21" fillId="4" borderId="171" xfId="40" applyNumberFormat="1" applyFont="1" applyFill="1" applyBorder="1" applyAlignment="1">
      <alignment horizontal="center"/>
    </xf>
    <xf numFmtId="1" fontId="21" fillId="4" borderId="174" xfId="40" applyNumberFormat="1" applyFont="1" applyFill="1" applyBorder="1" applyAlignment="1">
      <alignment horizontal="center"/>
    </xf>
    <xf numFmtId="1" fontId="21" fillId="4" borderId="209" xfId="40" applyNumberFormat="1" applyFont="1" applyFill="1" applyBorder="1" applyAlignment="1">
      <alignment horizontal="center"/>
    </xf>
    <xf numFmtId="1" fontId="21" fillId="4" borderId="176" xfId="40" applyNumberFormat="1" applyFont="1" applyFill="1" applyBorder="1"/>
    <xf numFmtId="0" fontId="21" fillId="4" borderId="175" xfId="40" applyFont="1" applyFill="1" applyBorder="1" applyAlignment="1">
      <alignment horizontal="left"/>
    </xf>
    <xf numFmtId="0" fontId="28" fillId="4" borderId="170" xfId="40" applyFont="1" applyFill="1" applyBorder="1"/>
    <xf numFmtId="0" fontId="21" fillId="4" borderId="178" xfId="40" applyFont="1" applyFill="1" applyBorder="1"/>
    <xf numFmtId="0" fontId="21" fillId="4" borderId="171" xfId="40" applyFont="1" applyFill="1" applyBorder="1"/>
    <xf numFmtId="0" fontId="21" fillId="4" borderId="169" xfId="40" applyFont="1" applyFill="1" applyBorder="1"/>
    <xf numFmtId="0" fontId="21" fillId="4" borderId="209" xfId="40" applyFont="1" applyFill="1" applyBorder="1"/>
    <xf numFmtId="0" fontId="21" fillId="4" borderId="212" xfId="40" applyFont="1" applyFill="1" applyBorder="1" applyAlignment="1">
      <alignment horizontal="left"/>
    </xf>
    <xf numFmtId="0" fontId="30" fillId="4" borderId="92" xfId="40" applyFont="1" applyFill="1" applyBorder="1" applyAlignment="1">
      <alignment horizontal="center"/>
    </xf>
    <xf numFmtId="0" fontId="21" fillId="4" borderId="92" xfId="40" applyFont="1" applyFill="1" applyBorder="1"/>
    <xf numFmtId="0" fontId="21" fillId="4" borderId="213" xfId="40" applyFont="1" applyFill="1" applyBorder="1" applyAlignment="1">
      <alignment horizontal="left"/>
    </xf>
    <xf numFmtId="0" fontId="30" fillId="4" borderId="214" xfId="40" applyFont="1" applyFill="1" applyBorder="1" applyAlignment="1">
      <alignment horizontal="center"/>
    </xf>
    <xf numFmtId="0" fontId="21" fillId="4" borderId="214" xfId="40" applyFont="1" applyFill="1" applyBorder="1"/>
    <xf numFmtId="1" fontId="21" fillId="4" borderId="215" xfId="40" applyNumberFormat="1" applyFont="1" applyFill="1" applyBorder="1" applyAlignment="1">
      <alignment horizontal="center"/>
    </xf>
    <xf numFmtId="1" fontId="21" fillId="4" borderId="216" xfId="40" applyNumberFormat="1" applyFont="1" applyFill="1" applyBorder="1" applyAlignment="1">
      <alignment horizontal="center"/>
    </xf>
    <xf numFmtId="1" fontId="21" fillId="4" borderId="217" xfId="40" applyNumberFormat="1" applyFont="1" applyFill="1" applyBorder="1" applyAlignment="1">
      <alignment horizontal="center"/>
    </xf>
    <xf numFmtId="1" fontId="21" fillId="4" borderId="218" xfId="40" applyNumberFormat="1" applyFont="1" applyFill="1" applyBorder="1" applyAlignment="1">
      <alignment horizontal="center"/>
    </xf>
    <xf numFmtId="1" fontId="21" fillId="4" borderId="219" xfId="40" applyNumberFormat="1" applyFont="1" applyFill="1" applyBorder="1" applyAlignment="1">
      <alignment horizontal="center"/>
    </xf>
    <xf numFmtId="1" fontId="21" fillId="4" borderId="220" xfId="40" applyNumberFormat="1" applyFont="1" applyFill="1" applyBorder="1"/>
    <xf numFmtId="0" fontId="29" fillId="0" borderId="188" xfId="40" applyFont="1" applyBorder="1"/>
    <xf numFmtId="0" fontId="26" fillId="25" borderId="152" xfId="45" applyFont="1" applyFill="1" applyBorder="1" applyAlignment="1">
      <alignment horizontal="center"/>
    </xf>
    <xf numFmtId="1" fontId="26" fillId="25" borderId="225" xfId="45" applyNumberFormat="1" applyFont="1" applyFill="1" applyBorder="1" applyAlignment="1">
      <alignment horizontal="center"/>
    </xf>
    <xf numFmtId="1" fontId="41" fillId="25" borderId="226" xfId="45" applyNumberFormat="1" applyFont="1" applyFill="1" applyBorder="1" applyAlignment="1">
      <alignment horizontal="center"/>
    </xf>
    <xf numFmtId="1" fontId="26" fillId="25" borderId="226" xfId="45" applyNumberFormat="1" applyFont="1" applyFill="1" applyBorder="1" applyAlignment="1">
      <alignment horizontal="center"/>
    </xf>
    <xf numFmtId="0" fontId="26" fillId="25" borderId="226" xfId="45" applyFont="1" applyFill="1" applyBorder="1"/>
    <xf numFmtId="0" fontId="34" fillId="0" borderId="188" xfId="40" applyFont="1" applyBorder="1"/>
    <xf numFmtId="0" fontId="21" fillId="0" borderId="177" xfId="40" applyFont="1" applyBorder="1" applyAlignment="1" applyProtection="1">
      <alignment horizontal="center"/>
      <protection locked="0"/>
    </xf>
    <xf numFmtId="0" fontId="21" fillId="25" borderId="190" xfId="40" applyFont="1" applyFill="1" applyBorder="1" applyAlignment="1">
      <alignment horizontal="center"/>
    </xf>
    <xf numFmtId="1" fontId="21" fillId="0" borderId="221" xfId="40" applyNumberFormat="1" applyFont="1" applyBorder="1" applyAlignment="1" applyProtection="1">
      <alignment horizontal="center"/>
      <protection locked="0"/>
    </xf>
    <xf numFmtId="1" fontId="21" fillId="0" borderId="188" xfId="40" applyNumberFormat="1" applyFont="1" applyBorder="1" applyAlignment="1" applyProtection="1">
      <alignment horizontal="center"/>
      <protection locked="0"/>
    </xf>
    <xf numFmtId="0" fontId="21" fillId="0" borderId="222" xfId="40" applyFont="1" applyBorder="1" applyAlignment="1" applyProtection="1">
      <alignment horizontal="center"/>
      <protection locked="0"/>
    </xf>
    <xf numFmtId="0" fontId="16" fillId="0" borderId="227" xfId="40" applyBorder="1"/>
    <xf numFmtId="1" fontId="21" fillId="31" borderId="227" xfId="40" applyNumberFormat="1" applyFont="1" applyFill="1" applyBorder="1" applyAlignment="1" applyProtection="1">
      <alignment horizontal="center"/>
      <protection locked="0"/>
    </xf>
    <xf numFmtId="0" fontId="21" fillId="31" borderId="228" xfId="40" applyFont="1" applyFill="1" applyBorder="1" applyAlignment="1" applyProtection="1">
      <alignment horizontal="center"/>
      <protection locked="0"/>
    </xf>
    <xf numFmtId="1" fontId="21" fillId="0" borderId="229" xfId="40" applyNumberFormat="1" applyFont="1" applyBorder="1" applyAlignment="1" applyProtection="1">
      <alignment horizontal="center"/>
      <protection locked="0"/>
    </xf>
    <xf numFmtId="1" fontId="21" fillId="0" borderId="227" xfId="40" applyNumberFormat="1" applyFont="1" applyBorder="1" applyAlignment="1" applyProtection="1">
      <alignment horizontal="center"/>
      <protection locked="0"/>
    </xf>
    <xf numFmtId="0" fontId="21" fillId="0" borderId="230" xfId="40" applyFont="1" applyBorder="1" applyAlignment="1" applyProtection="1">
      <alignment horizontal="center" shrinkToFit="1"/>
      <protection locked="0"/>
    </xf>
    <xf numFmtId="0" fontId="21" fillId="0" borderId="228" xfId="40" applyFont="1" applyBorder="1" applyAlignment="1" applyProtection="1">
      <alignment horizontal="center"/>
      <protection locked="0"/>
    </xf>
    <xf numFmtId="0" fontId="21" fillId="25" borderId="231" xfId="40" applyFont="1" applyFill="1" applyBorder="1" applyAlignment="1">
      <alignment horizontal="center"/>
    </xf>
    <xf numFmtId="1" fontId="21" fillId="0" borderId="232" xfId="39" applyNumberFormat="1" applyFont="1" applyBorder="1" applyAlignment="1" applyProtection="1">
      <alignment horizontal="center"/>
      <protection locked="0"/>
    </xf>
    <xf numFmtId="1" fontId="21" fillId="0" borderId="234" xfId="0" applyNumberFormat="1" applyFont="1" applyBorder="1" applyAlignment="1" applyProtection="1">
      <alignment horizontal="center"/>
      <protection locked="0"/>
    </xf>
    <xf numFmtId="0" fontId="21" fillId="0" borderId="235" xfId="40" applyFont="1" applyBorder="1" applyAlignment="1" applyProtection="1">
      <alignment horizontal="center"/>
      <protection locked="0"/>
    </xf>
    <xf numFmtId="1" fontId="21" fillId="4" borderId="236" xfId="40" applyNumberFormat="1" applyFont="1" applyFill="1" applyBorder="1" applyAlignment="1">
      <alignment horizontal="center"/>
    </xf>
    <xf numFmtId="0" fontId="21" fillId="0" borderId="237" xfId="40" applyFont="1" applyBorder="1" applyAlignment="1" applyProtection="1">
      <alignment horizontal="center" shrinkToFit="1"/>
      <protection locked="0"/>
    </xf>
    <xf numFmtId="0" fontId="21" fillId="0" borderId="232" xfId="39" applyFont="1" applyBorder="1" applyAlignment="1" applyProtection="1">
      <alignment horizontal="center"/>
      <protection locked="0"/>
    </xf>
    <xf numFmtId="1" fontId="21" fillId="4" borderId="238" xfId="40" applyNumberFormat="1" applyFont="1" applyFill="1" applyBorder="1" applyAlignment="1">
      <alignment horizontal="center"/>
    </xf>
    <xf numFmtId="0" fontId="21" fillId="0" borderId="239" xfId="39" applyFont="1" applyBorder="1" applyAlignment="1" applyProtection="1">
      <alignment horizontal="center"/>
      <protection locked="0"/>
    </xf>
    <xf numFmtId="0" fontId="21" fillId="0" borderId="240" xfId="39" applyFont="1" applyBorder="1" applyAlignment="1" applyProtection="1">
      <alignment horizontal="center"/>
      <protection locked="0"/>
    </xf>
    <xf numFmtId="0" fontId="21" fillId="0" borderId="241" xfId="39" applyFont="1" applyBorder="1" applyAlignment="1" applyProtection="1">
      <alignment horizontal="center"/>
      <protection locked="0"/>
    </xf>
    <xf numFmtId="1" fontId="21" fillId="0" borderId="242" xfId="0" applyNumberFormat="1" applyFont="1" applyBorder="1" applyAlignment="1" applyProtection="1">
      <alignment horizontal="center"/>
      <protection locked="0"/>
    </xf>
    <xf numFmtId="1" fontId="21" fillId="4" borderId="243" xfId="40" applyNumberFormat="1" applyFont="1" applyFill="1" applyBorder="1" applyAlignment="1">
      <alignment horizontal="center"/>
    </xf>
    <xf numFmtId="1" fontId="21" fillId="0" borderId="243" xfId="40" applyNumberFormat="1" applyFont="1" applyBorder="1" applyAlignment="1" applyProtection="1">
      <alignment horizontal="center"/>
      <protection locked="0"/>
    </xf>
    <xf numFmtId="1" fontId="21" fillId="25" borderId="243" xfId="40" applyNumberFormat="1" applyFont="1" applyFill="1" applyBorder="1" applyAlignment="1">
      <alignment horizontal="center"/>
    </xf>
    <xf numFmtId="0" fontId="21" fillId="0" borderId="244" xfId="40" applyFont="1" applyBorder="1" applyAlignment="1" applyProtection="1">
      <alignment horizontal="center"/>
      <protection locked="0"/>
    </xf>
    <xf numFmtId="1" fontId="21" fillId="0" borderId="245" xfId="40" applyNumberFormat="1" applyFont="1" applyBorder="1" applyAlignment="1" applyProtection="1">
      <alignment horizontal="center"/>
      <protection locked="0"/>
    </xf>
    <xf numFmtId="1" fontId="21" fillId="4" borderId="246" xfId="40" applyNumberFormat="1" applyFont="1" applyFill="1" applyBorder="1" applyAlignment="1">
      <alignment horizontal="center" vertical="center"/>
    </xf>
    <xf numFmtId="1" fontId="21" fillId="4" borderId="232" xfId="40" applyNumberFormat="1" applyFont="1" applyFill="1" applyBorder="1" applyAlignment="1">
      <alignment horizontal="center" vertical="center"/>
    </xf>
    <xf numFmtId="1" fontId="21" fillId="0" borderId="247" xfId="0" applyNumberFormat="1" applyFont="1" applyBorder="1" applyAlignment="1" applyProtection="1">
      <alignment horizontal="center"/>
      <protection locked="0"/>
    </xf>
    <xf numFmtId="0" fontId="21" fillId="0" borderId="248" xfId="40" applyFont="1" applyBorder="1" applyAlignment="1" applyProtection="1">
      <alignment horizontal="center"/>
      <protection locked="0"/>
    </xf>
    <xf numFmtId="1" fontId="21" fillId="0" borderId="249" xfId="0" applyNumberFormat="1" applyFont="1" applyBorder="1" applyAlignment="1" applyProtection="1">
      <alignment horizontal="center"/>
      <protection locked="0"/>
    </xf>
    <xf numFmtId="1" fontId="21" fillId="25" borderId="245" xfId="40" applyNumberFormat="1" applyFont="1" applyFill="1" applyBorder="1" applyAlignment="1">
      <alignment horizontal="center"/>
    </xf>
    <xf numFmtId="1" fontId="21" fillId="0" borderId="250" xfId="40" applyNumberFormat="1" applyFont="1" applyBorder="1" applyAlignment="1" applyProtection="1">
      <alignment horizontal="center"/>
      <protection locked="0"/>
    </xf>
    <xf numFmtId="1" fontId="21" fillId="4" borderId="251" xfId="40" applyNumberFormat="1" applyFont="1" applyFill="1" applyBorder="1" applyAlignment="1">
      <alignment horizontal="center"/>
    </xf>
    <xf numFmtId="1" fontId="21" fillId="0" borderId="251" xfId="40" applyNumberFormat="1" applyFont="1" applyBorder="1" applyAlignment="1" applyProtection="1">
      <alignment horizontal="center"/>
      <protection locked="0"/>
    </xf>
    <xf numFmtId="0" fontId="21" fillId="0" borderId="251" xfId="40" applyFont="1" applyBorder="1" applyAlignment="1" applyProtection="1">
      <alignment horizontal="center"/>
      <protection locked="0"/>
    </xf>
    <xf numFmtId="0" fontId="21" fillId="0" borderId="252" xfId="40" applyFont="1" applyBorder="1" applyAlignment="1" applyProtection="1">
      <alignment horizontal="center"/>
      <protection locked="0"/>
    </xf>
    <xf numFmtId="0" fontId="21" fillId="0" borderId="253" xfId="40" applyFont="1" applyBorder="1" applyAlignment="1" applyProtection="1">
      <alignment horizontal="center"/>
      <protection locked="0"/>
    </xf>
    <xf numFmtId="1" fontId="21" fillId="0" borderId="253" xfId="40" applyNumberFormat="1" applyFont="1" applyBorder="1" applyAlignment="1" applyProtection="1">
      <alignment horizontal="center"/>
      <protection locked="0"/>
    </xf>
    <xf numFmtId="0" fontId="21" fillId="0" borderId="254" xfId="40" applyFont="1" applyBorder="1" applyAlignment="1" applyProtection="1">
      <alignment horizontal="center"/>
      <protection locked="0"/>
    </xf>
    <xf numFmtId="1" fontId="21" fillId="4" borderId="255" xfId="40" applyNumberFormat="1" applyFont="1" applyFill="1" applyBorder="1" applyAlignment="1">
      <alignment horizontal="center"/>
    </xf>
    <xf numFmtId="1" fontId="21" fillId="4" borderId="253" xfId="40" applyNumberFormat="1" applyFont="1" applyFill="1" applyBorder="1" applyAlignment="1">
      <alignment horizontal="center"/>
    </xf>
    <xf numFmtId="0" fontId="21" fillId="4" borderId="251" xfId="40" applyFont="1" applyFill="1" applyBorder="1" applyAlignment="1">
      <alignment horizontal="center"/>
    </xf>
    <xf numFmtId="1" fontId="21" fillId="4" borderId="256" xfId="40" applyNumberFormat="1" applyFont="1" applyFill="1" applyBorder="1" applyAlignment="1">
      <alignment horizontal="center" vertical="center" shrinkToFit="1"/>
    </xf>
    <xf numFmtId="0" fontId="16" fillId="0" borderId="257" xfId="40" applyBorder="1"/>
    <xf numFmtId="0" fontId="27" fillId="4" borderId="258" xfId="40" applyFont="1" applyFill="1" applyBorder="1"/>
    <xf numFmtId="0" fontId="26" fillId="4" borderId="259" xfId="40" applyFont="1" applyFill="1" applyBorder="1" applyAlignment="1">
      <alignment horizontal="center"/>
    </xf>
    <xf numFmtId="0" fontId="35" fillId="28" borderId="245" xfId="45" applyFill="1" applyBorder="1"/>
    <xf numFmtId="0" fontId="21" fillId="25" borderId="245" xfId="40" applyFont="1" applyFill="1" applyBorder="1" applyAlignment="1">
      <alignment horizontal="center"/>
    </xf>
    <xf numFmtId="0" fontId="21" fillId="0" borderId="90" xfId="40" applyFont="1" applyBorder="1" applyProtection="1">
      <protection locked="0"/>
    </xf>
    <xf numFmtId="0" fontId="21" fillId="0" borderId="260" xfId="39" applyFont="1" applyBorder="1" applyAlignment="1" applyProtection="1">
      <alignment horizontal="center"/>
      <protection locked="0"/>
    </xf>
    <xf numFmtId="0" fontId="21" fillId="0" borderId="261" xfId="39" applyFont="1" applyBorder="1" applyAlignment="1" applyProtection="1">
      <alignment horizontal="center"/>
      <protection locked="0"/>
    </xf>
    <xf numFmtId="1" fontId="21" fillId="4" borderId="262" xfId="40" applyNumberFormat="1" applyFont="1" applyFill="1" applyBorder="1" applyAlignment="1">
      <alignment horizontal="center"/>
    </xf>
    <xf numFmtId="1" fontId="21" fillId="4" borderId="263" xfId="40" applyNumberFormat="1" applyFont="1" applyFill="1" applyBorder="1" applyAlignment="1">
      <alignment horizontal="center"/>
    </xf>
    <xf numFmtId="1" fontId="21" fillId="4" borderId="264" xfId="40" applyNumberFormat="1" applyFont="1" applyFill="1" applyBorder="1" applyAlignment="1">
      <alignment horizontal="center"/>
    </xf>
    <xf numFmtId="0" fontId="21" fillId="4" borderId="260" xfId="40" applyFont="1" applyFill="1" applyBorder="1" applyAlignment="1">
      <alignment horizontal="center"/>
    </xf>
    <xf numFmtId="1" fontId="21" fillId="4" borderId="265" xfId="40" applyNumberFormat="1" applyFont="1" applyFill="1" applyBorder="1" applyAlignment="1">
      <alignment horizontal="center" vertical="center" shrinkToFit="1"/>
    </xf>
    <xf numFmtId="1" fontId="21" fillId="0" borderId="266" xfId="40" applyNumberFormat="1" applyFont="1" applyBorder="1" applyAlignment="1" applyProtection="1">
      <alignment horizontal="center"/>
      <protection locked="0"/>
    </xf>
    <xf numFmtId="1" fontId="21" fillId="0" borderId="263" xfId="40" applyNumberFormat="1" applyFont="1" applyBorder="1" applyAlignment="1" applyProtection="1">
      <alignment horizontal="center"/>
      <protection locked="0"/>
    </xf>
    <xf numFmtId="0" fontId="21" fillId="0" borderId="263" xfId="40" applyFont="1" applyBorder="1" applyAlignment="1" applyProtection="1">
      <alignment horizontal="center"/>
      <protection locked="0"/>
    </xf>
    <xf numFmtId="0" fontId="21" fillId="0" borderId="267" xfId="40" applyFont="1" applyBorder="1" applyAlignment="1" applyProtection="1">
      <alignment horizontal="center"/>
      <protection locked="0"/>
    </xf>
    <xf numFmtId="0" fontId="21" fillId="0" borderId="268" xfId="40" applyFont="1" applyBorder="1" applyAlignment="1" applyProtection="1">
      <alignment horizontal="center"/>
      <protection locked="0"/>
    </xf>
    <xf numFmtId="1" fontId="21" fillId="0" borderId="268" xfId="40" applyNumberFormat="1" applyFont="1" applyBorder="1" applyAlignment="1" applyProtection="1">
      <alignment horizontal="center"/>
      <protection locked="0"/>
    </xf>
    <xf numFmtId="0" fontId="21" fillId="0" borderId="260" xfId="40" applyFont="1" applyBorder="1" applyAlignment="1" applyProtection="1">
      <alignment horizontal="center"/>
      <protection locked="0"/>
    </xf>
    <xf numFmtId="0" fontId="21" fillId="0" borderId="269" xfId="40" applyFont="1" applyBorder="1" applyAlignment="1" applyProtection="1">
      <alignment horizontal="center"/>
      <protection locked="0"/>
    </xf>
    <xf numFmtId="1" fontId="21" fillId="4" borderId="258" xfId="40" applyNumberFormat="1" applyFont="1" applyFill="1" applyBorder="1" applyAlignment="1">
      <alignment horizontal="center"/>
    </xf>
    <xf numFmtId="1" fontId="21" fillId="4" borderId="270" xfId="40" applyNumberFormat="1" applyFont="1" applyFill="1" applyBorder="1" applyAlignment="1">
      <alignment horizontal="center"/>
    </xf>
    <xf numFmtId="1" fontId="21" fillId="25" borderId="271" xfId="45" applyNumberFormat="1" applyFont="1" applyFill="1" applyBorder="1" applyAlignment="1">
      <alignment horizontal="center"/>
    </xf>
    <xf numFmtId="0" fontId="21" fillId="25" borderId="272" xfId="45" applyFont="1" applyFill="1" applyBorder="1" applyAlignment="1">
      <alignment horizontal="center"/>
    </xf>
    <xf numFmtId="0" fontId="24" fillId="25" borderId="85" xfId="45" applyFont="1" applyFill="1" applyBorder="1" applyAlignment="1">
      <alignment horizontal="center"/>
    </xf>
    <xf numFmtId="1" fontId="23" fillId="25" borderId="274" xfId="45" applyNumberFormat="1" applyFont="1" applyFill="1" applyBorder="1" applyAlignment="1">
      <alignment horizontal="center" vertical="center"/>
    </xf>
    <xf numFmtId="0" fontId="35" fillId="25" borderId="273" xfId="45" applyFill="1" applyBorder="1"/>
    <xf numFmtId="0" fontId="35" fillId="25" borderId="274" xfId="45" applyFill="1" applyBorder="1"/>
    <xf numFmtId="0" fontId="35" fillId="25" borderId="275" xfId="45" applyFill="1" applyBorder="1"/>
    <xf numFmtId="0" fontId="21" fillId="25" borderId="228" xfId="45" applyFont="1" applyFill="1" applyBorder="1" applyAlignment="1">
      <alignment horizontal="left"/>
    </xf>
    <xf numFmtId="0" fontId="30" fillId="25" borderId="257" xfId="45" applyFont="1" applyFill="1" applyBorder="1" applyAlignment="1">
      <alignment horizontal="center"/>
    </xf>
    <xf numFmtId="0" fontId="21" fillId="25" borderId="257" xfId="45" applyFont="1" applyFill="1" applyBorder="1"/>
    <xf numFmtId="1" fontId="21" fillId="4" borderId="265" xfId="40" applyNumberFormat="1" applyFont="1" applyFill="1" applyBorder="1" applyAlignment="1">
      <alignment horizontal="center"/>
    </xf>
    <xf numFmtId="1" fontId="21" fillId="4" borderId="276" xfId="40" applyNumberFormat="1" applyFont="1" applyFill="1" applyBorder="1" applyAlignment="1">
      <alignment horizontal="center"/>
    </xf>
    <xf numFmtId="1" fontId="21" fillId="4" borderId="261" xfId="40" applyNumberFormat="1" applyFont="1" applyFill="1" applyBorder="1" applyAlignment="1">
      <alignment horizontal="center"/>
    </xf>
    <xf numFmtId="1" fontId="21" fillId="4" borderId="277" xfId="40" applyNumberFormat="1" applyFont="1" applyFill="1" applyBorder="1" applyAlignment="1">
      <alignment horizontal="center"/>
    </xf>
    <xf numFmtId="1" fontId="21" fillId="4" borderId="269" xfId="40" applyNumberFormat="1" applyFont="1" applyFill="1" applyBorder="1"/>
    <xf numFmtId="0" fontId="21" fillId="4" borderId="265" xfId="40" applyFont="1" applyFill="1" applyBorder="1"/>
    <xf numFmtId="0" fontId="21" fillId="4" borderId="276" xfId="40" applyFont="1" applyFill="1" applyBorder="1"/>
    <xf numFmtId="0" fontId="21" fillId="4" borderId="264" xfId="40" applyFont="1" applyFill="1" applyBorder="1"/>
    <xf numFmtId="0" fontId="21" fillId="4" borderId="277" xfId="40" applyFont="1" applyFill="1" applyBorder="1"/>
    <xf numFmtId="0" fontId="28" fillId="25" borderId="257" xfId="45" applyFont="1" applyFill="1" applyBorder="1"/>
    <xf numFmtId="0" fontId="21" fillId="4" borderId="260" xfId="40" applyFont="1" applyFill="1" applyBorder="1"/>
    <xf numFmtId="1" fontId="21" fillId="4" borderId="278" xfId="40" applyNumberFormat="1" applyFont="1" applyFill="1" applyBorder="1" applyAlignment="1">
      <alignment horizontal="center"/>
    </xf>
    <xf numFmtId="1" fontId="21" fillId="4" borderId="259" xfId="40" applyNumberFormat="1" applyFont="1" applyFill="1" applyBorder="1" applyAlignment="1">
      <alignment horizontal="center"/>
    </xf>
    <xf numFmtId="1" fontId="21" fillId="4" borderId="268" xfId="40" applyNumberFormat="1" applyFont="1" applyFill="1" applyBorder="1" applyAlignment="1">
      <alignment horizontal="center"/>
    </xf>
    <xf numFmtId="0" fontId="21" fillId="4" borderId="279" xfId="40" applyFont="1" applyFill="1" applyBorder="1" applyAlignment="1">
      <alignment horizontal="left"/>
    </xf>
    <xf numFmtId="0" fontId="30" fillId="4" borderId="280" xfId="40" applyFont="1" applyFill="1" applyBorder="1" applyAlignment="1">
      <alignment horizontal="center"/>
    </xf>
    <xf numFmtId="0" fontId="21" fillId="4" borderId="280" xfId="40" applyFont="1" applyFill="1" applyBorder="1"/>
    <xf numFmtId="1" fontId="21" fillId="4" borderId="281" xfId="40" applyNumberFormat="1" applyFont="1" applyFill="1" applyBorder="1" applyAlignment="1">
      <alignment horizontal="center"/>
    </xf>
    <xf numFmtId="1" fontId="21" fillId="4" borderId="282" xfId="40" applyNumberFormat="1" applyFont="1" applyFill="1" applyBorder="1" applyAlignment="1">
      <alignment horizontal="center"/>
    </xf>
    <xf numFmtId="1" fontId="21" fillId="4" borderId="283" xfId="40" applyNumberFormat="1" applyFont="1" applyFill="1" applyBorder="1" applyAlignment="1">
      <alignment horizontal="center"/>
    </xf>
    <xf numFmtId="1" fontId="21" fillId="4" borderId="284" xfId="40" applyNumberFormat="1" applyFont="1" applyFill="1" applyBorder="1" applyAlignment="1">
      <alignment horizontal="center"/>
    </xf>
    <xf numFmtId="1" fontId="21" fillId="4" borderId="285" xfId="40" applyNumberFormat="1" applyFont="1" applyFill="1" applyBorder="1" applyAlignment="1">
      <alignment horizontal="center"/>
    </xf>
    <xf numFmtId="0" fontId="29" fillId="0" borderId="257" xfId="40" applyFont="1" applyBorder="1"/>
    <xf numFmtId="0" fontId="34" fillId="0" borderId="257" xfId="40" applyFont="1" applyBorder="1"/>
    <xf numFmtId="0" fontId="21" fillId="0" borderId="228" xfId="40" applyFont="1" applyBorder="1" applyAlignment="1" applyProtection="1">
      <alignment horizontal="center" vertical="center"/>
      <protection locked="0"/>
    </xf>
    <xf numFmtId="0" fontId="21" fillId="25" borderId="287" xfId="40" applyFont="1" applyFill="1" applyBorder="1" applyAlignment="1">
      <alignment horizontal="center"/>
    </xf>
    <xf numFmtId="0" fontId="21" fillId="0" borderId="264" xfId="39" applyFont="1" applyBorder="1" applyAlignment="1" applyProtection="1">
      <alignment horizontal="center"/>
      <protection locked="0"/>
    </xf>
    <xf numFmtId="1" fontId="21" fillId="4" borderId="260" xfId="40" applyNumberFormat="1" applyFont="1" applyFill="1" applyBorder="1" applyAlignment="1">
      <alignment horizontal="center"/>
    </xf>
    <xf numFmtId="0" fontId="21" fillId="0" borderId="276" xfId="39" applyFont="1" applyBorder="1" applyAlignment="1" applyProtection="1">
      <alignment horizontal="center"/>
      <protection locked="0"/>
    </xf>
    <xf numFmtId="0" fontId="21" fillId="0" borderId="291" xfId="39" applyFont="1" applyBorder="1" applyAlignment="1" applyProtection="1">
      <alignment horizontal="center"/>
      <protection locked="0"/>
    </xf>
    <xf numFmtId="0" fontId="21" fillId="0" borderId="292" xfId="39" applyFont="1" applyBorder="1" applyAlignment="1" applyProtection="1">
      <alignment horizontal="center"/>
      <protection locked="0"/>
    </xf>
    <xf numFmtId="0" fontId="21" fillId="31" borderId="264" xfId="39" applyFont="1" applyFill="1" applyBorder="1" applyAlignment="1" applyProtection="1">
      <alignment horizontal="center"/>
      <protection locked="0"/>
    </xf>
    <xf numFmtId="1" fontId="21" fillId="4" borderId="269" xfId="40" applyNumberFormat="1" applyFont="1" applyFill="1" applyBorder="1" applyAlignment="1">
      <alignment horizontal="center" vertical="center" shrinkToFit="1"/>
    </xf>
    <xf numFmtId="0" fontId="21" fillId="31" borderId="228" xfId="40" applyFont="1" applyFill="1" applyBorder="1" applyAlignment="1" applyProtection="1">
      <alignment horizontal="center" vertical="center"/>
      <protection locked="0"/>
    </xf>
    <xf numFmtId="0" fontId="21" fillId="0" borderId="228" xfId="45" applyFont="1" applyBorder="1" applyAlignment="1" applyProtection="1">
      <alignment horizontal="center" vertical="center"/>
      <protection locked="0"/>
    </xf>
    <xf numFmtId="1" fontId="21" fillId="4" borderId="175" xfId="40" applyNumberFormat="1" applyFont="1" applyFill="1" applyBorder="1" applyAlignment="1">
      <alignment horizontal="center" vertical="center"/>
    </xf>
    <xf numFmtId="1" fontId="21" fillId="4" borderId="169" xfId="40" applyNumberFormat="1" applyFont="1" applyFill="1" applyBorder="1" applyAlignment="1">
      <alignment horizontal="center" vertical="center"/>
    </xf>
    <xf numFmtId="1" fontId="21" fillId="0" borderId="293" xfId="40" applyNumberFormat="1" applyFont="1" applyBorder="1" applyAlignment="1" applyProtection="1">
      <alignment horizontal="center"/>
      <protection locked="0"/>
    </xf>
    <xf numFmtId="1" fontId="21" fillId="4" borderId="294" xfId="40" applyNumberFormat="1" applyFont="1" applyFill="1" applyBorder="1" applyAlignment="1">
      <alignment horizontal="center"/>
    </xf>
    <xf numFmtId="1" fontId="21" fillId="0" borderId="294" xfId="40" applyNumberFormat="1" applyFont="1" applyBorder="1" applyAlignment="1" applyProtection="1">
      <alignment horizontal="center"/>
      <protection locked="0"/>
    </xf>
    <xf numFmtId="0" fontId="21" fillId="0" borderId="294" xfId="40" applyFont="1" applyBorder="1" applyAlignment="1" applyProtection="1">
      <alignment horizontal="center"/>
      <protection locked="0"/>
    </xf>
    <xf numFmtId="0" fontId="21" fillId="0" borderId="295" xfId="40" applyFont="1" applyBorder="1" applyAlignment="1" applyProtection="1">
      <alignment horizontal="center"/>
      <protection locked="0"/>
    </xf>
    <xf numFmtId="0" fontId="21" fillId="0" borderId="296" xfId="40" applyFont="1" applyBorder="1" applyAlignment="1" applyProtection="1">
      <alignment horizontal="center"/>
      <protection locked="0"/>
    </xf>
    <xf numFmtId="1" fontId="21" fillId="0" borderId="296" xfId="40" applyNumberFormat="1" applyFont="1" applyBorder="1" applyAlignment="1" applyProtection="1">
      <alignment horizontal="center"/>
      <protection locked="0"/>
    </xf>
    <xf numFmtId="0" fontId="21" fillId="0" borderId="168" xfId="40" applyFont="1" applyBorder="1" applyAlignment="1" applyProtection="1">
      <alignment horizontal="center"/>
      <protection locked="0"/>
    </xf>
    <xf numFmtId="1" fontId="21" fillId="4" borderId="297" xfId="40" applyNumberFormat="1" applyFont="1" applyFill="1" applyBorder="1" applyAlignment="1">
      <alignment horizontal="center"/>
    </xf>
    <xf numFmtId="1" fontId="21" fillId="4" borderId="296" xfId="40" applyNumberFormat="1" applyFont="1" applyFill="1" applyBorder="1" applyAlignment="1">
      <alignment horizontal="center"/>
    </xf>
    <xf numFmtId="0" fontId="21" fillId="4" borderId="294" xfId="40" applyFont="1" applyFill="1" applyBorder="1" applyAlignment="1">
      <alignment horizontal="center"/>
    </xf>
    <xf numFmtId="1" fontId="21" fillId="4" borderId="298" xfId="40" applyNumberFormat="1" applyFont="1" applyFill="1" applyBorder="1" applyAlignment="1">
      <alignment horizontal="center" vertical="center" shrinkToFit="1"/>
    </xf>
    <xf numFmtId="0" fontId="16" fillId="0" borderId="188" xfId="40" applyBorder="1"/>
    <xf numFmtId="0" fontId="35" fillId="28" borderId="188" xfId="45" applyFill="1" applyBorder="1"/>
    <xf numFmtId="0" fontId="21" fillId="0" borderId="199" xfId="40" applyFont="1" applyBorder="1" applyAlignment="1" applyProtection="1">
      <alignment horizontal="center" vertical="center"/>
      <protection locked="0"/>
    </xf>
    <xf numFmtId="0" fontId="21" fillId="31" borderId="187" xfId="45" applyFont="1" applyFill="1" applyBorder="1" applyAlignment="1" applyProtection="1">
      <alignment horizontal="center" vertical="center"/>
      <protection locked="0"/>
    </xf>
    <xf numFmtId="0" fontId="21" fillId="34" borderId="199" xfId="45" applyFont="1" applyFill="1" applyBorder="1" applyAlignment="1" applyProtection="1">
      <alignment horizontal="center" vertical="center"/>
      <protection locked="0"/>
    </xf>
    <xf numFmtId="0" fontId="21" fillId="34" borderId="188" xfId="40" applyFont="1" applyFill="1" applyBorder="1" applyAlignment="1">
      <alignment horizontal="center"/>
    </xf>
    <xf numFmtId="0" fontId="21" fillId="34" borderId="168" xfId="40" applyFont="1" applyFill="1" applyBorder="1" applyProtection="1">
      <protection locked="0"/>
    </xf>
    <xf numFmtId="1" fontId="21" fillId="4" borderId="299" xfId="40" applyNumberFormat="1" applyFont="1" applyFill="1" applyBorder="1" applyAlignment="1">
      <alignment horizontal="center"/>
    </xf>
    <xf numFmtId="1" fontId="23" fillId="25" borderId="300" xfId="45" applyNumberFormat="1" applyFont="1" applyFill="1" applyBorder="1" applyAlignment="1">
      <alignment horizontal="center" vertical="center"/>
    </xf>
    <xf numFmtId="0" fontId="35" fillId="25" borderId="199" xfId="45" applyFill="1" applyBorder="1"/>
    <xf numFmtId="0" fontId="35" fillId="25" borderId="300" xfId="45" applyFill="1" applyBorder="1"/>
    <xf numFmtId="0" fontId="35" fillId="25" borderId="301" xfId="45" applyFill="1" applyBorder="1"/>
    <xf numFmtId="0" fontId="21" fillId="25" borderId="177" xfId="45" applyFont="1" applyFill="1" applyBorder="1" applyAlignment="1">
      <alignment horizontal="left"/>
    </xf>
    <xf numFmtId="0" fontId="21" fillId="25" borderId="188" xfId="45" applyFont="1" applyFill="1" applyBorder="1"/>
    <xf numFmtId="0" fontId="28" fillId="25" borderId="188" xfId="45" applyFont="1" applyFill="1" applyBorder="1"/>
    <xf numFmtId="0" fontId="21" fillId="25" borderId="302" xfId="45" applyFont="1" applyFill="1" applyBorder="1" applyAlignment="1">
      <alignment horizontal="left"/>
    </xf>
    <xf numFmtId="0" fontId="30" fillId="25" borderId="245" xfId="45" applyFont="1" applyFill="1" applyBorder="1" applyAlignment="1">
      <alignment horizontal="center"/>
    </xf>
    <xf numFmtId="0" fontId="21" fillId="25" borderId="245" xfId="45" applyFont="1" applyFill="1" applyBorder="1"/>
    <xf numFmtId="0" fontId="21" fillId="0" borderId="177" xfId="40" applyFont="1" applyBorder="1" applyAlignment="1" applyProtection="1">
      <alignment horizontal="center" vertical="center"/>
      <protection locked="0"/>
    </xf>
    <xf numFmtId="0" fontId="21" fillId="31" borderId="177" xfId="40" applyFont="1" applyFill="1" applyBorder="1" applyAlignment="1" applyProtection="1">
      <alignment horizontal="center" vertical="center"/>
      <protection locked="0"/>
    </xf>
    <xf numFmtId="0" fontId="21" fillId="0" borderId="177" xfId="45" applyFont="1" applyBorder="1" applyAlignment="1" applyProtection="1">
      <alignment horizontal="center" vertical="center"/>
      <protection locked="0"/>
    </xf>
    <xf numFmtId="1" fontId="21" fillId="4" borderId="264" xfId="40" applyNumberFormat="1" applyFont="1" applyFill="1" applyBorder="1" applyAlignment="1">
      <alignment horizontal="center" vertical="center"/>
    </xf>
    <xf numFmtId="0" fontId="21" fillId="0" borderId="303" xfId="40" applyFont="1" applyBorder="1" applyAlignment="1" applyProtection="1">
      <alignment horizontal="center" shrinkToFit="1"/>
      <protection locked="0"/>
    </xf>
    <xf numFmtId="1" fontId="23" fillId="25" borderId="160" xfId="45" applyNumberFormat="1" applyFont="1" applyFill="1" applyBorder="1" applyAlignment="1">
      <alignment horizontal="center" vertical="center"/>
    </xf>
    <xf numFmtId="0" fontId="35" fillId="25" borderId="160" xfId="45" applyFill="1" applyBorder="1"/>
    <xf numFmtId="0" fontId="21" fillId="0" borderId="190" xfId="40" applyFont="1" applyBorder="1" applyAlignment="1" applyProtection="1">
      <alignment horizontal="center" vertical="center"/>
      <protection locked="0"/>
    </xf>
    <xf numFmtId="1" fontId="21" fillId="0" borderId="172" xfId="39" applyNumberFormat="1" applyFont="1" applyBorder="1" applyAlignment="1" applyProtection="1">
      <alignment horizontal="center"/>
      <protection locked="0"/>
    </xf>
    <xf numFmtId="1" fontId="21" fillId="0" borderId="264" xfId="39" applyNumberFormat="1" applyFont="1" applyBorder="1" applyAlignment="1" applyProtection="1">
      <alignment horizontal="center"/>
      <protection locked="0"/>
    </xf>
    <xf numFmtId="1" fontId="21" fillId="0" borderId="260" xfId="39" applyNumberFormat="1" applyFont="1" applyBorder="1" applyAlignment="1" applyProtection="1">
      <alignment horizontal="center"/>
      <protection locked="0"/>
    </xf>
    <xf numFmtId="0" fontId="16" fillId="0" borderId="304" xfId="40" applyBorder="1" applyAlignment="1">
      <alignment horizontal="center" vertical="center" shrinkToFit="1"/>
    </xf>
    <xf numFmtId="0" fontId="21" fillId="31" borderId="190" xfId="40" applyFont="1" applyFill="1" applyBorder="1" applyAlignment="1" applyProtection="1">
      <alignment horizontal="center" vertical="center"/>
      <protection locked="0"/>
    </xf>
    <xf numFmtId="1" fontId="46" fillId="0" borderId="188" xfId="40" applyNumberFormat="1" applyFont="1" applyBorder="1" applyAlignment="1" applyProtection="1">
      <alignment horizontal="center"/>
      <protection locked="0"/>
    </xf>
    <xf numFmtId="0" fontId="46" fillId="0" borderId="305" xfId="40" applyFont="1" applyBorder="1" applyAlignment="1" applyProtection="1">
      <alignment horizontal="center"/>
      <protection locked="0"/>
    </xf>
    <xf numFmtId="0" fontId="46" fillId="0" borderId="90" xfId="40" applyFont="1" applyBorder="1" applyAlignment="1" applyProtection="1">
      <alignment horizontal="center"/>
      <protection locked="0"/>
    </xf>
    <xf numFmtId="0" fontId="46" fillId="0" borderId="90" xfId="40" applyFont="1" applyBorder="1" applyAlignment="1" applyProtection="1">
      <alignment horizontal="center" shrinkToFit="1"/>
      <protection locked="0"/>
    </xf>
    <xf numFmtId="0" fontId="46" fillId="0" borderId="306" xfId="40" applyFont="1" applyBorder="1" applyAlignment="1" applyProtection="1">
      <alignment horizontal="center"/>
      <protection locked="0"/>
    </xf>
    <xf numFmtId="1" fontId="48" fillId="0" borderId="245" xfId="40" applyNumberFormat="1" applyFont="1" applyBorder="1" applyAlignment="1" applyProtection="1">
      <alignment horizontal="center"/>
      <protection locked="0"/>
    </xf>
    <xf numFmtId="0" fontId="21" fillId="25" borderId="307" xfId="40" applyFont="1" applyFill="1" applyBorder="1" applyAlignment="1">
      <alignment horizontal="center"/>
    </xf>
    <xf numFmtId="0" fontId="21" fillId="0" borderId="187" xfId="45" applyFont="1" applyBorder="1" applyAlignment="1" applyProtection="1">
      <alignment horizontal="center" vertical="center"/>
      <protection locked="0"/>
    </xf>
    <xf numFmtId="1" fontId="21" fillId="4" borderId="195" xfId="40" applyNumberFormat="1" applyFont="1" applyFill="1" applyBorder="1" applyAlignment="1">
      <alignment horizontal="center"/>
    </xf>
    <xf numFmtId="0" fontId="16" fillId="0" borderId="308" xfId="50" applyBorder="1" applyAlignment="1">
      <alignment vertical="center"/>
    </xf>
    <xf numFmtId="0" fontId="50" fillId="0" borderId="309" xfId="50" applyFont="1" applyBorder="1" applyAlignment="1">
      <alignment horizontal="center" vertical="center"/>
    </xf>
    <xf numFmtId="0" fontId="50" fillId="0" borderId="310" xfId="50" applyFont="1" applyBorder="1" applyAlignment="1">
      <alignment horizontal="center" vertical="center"/>
    </xf>
    <xf numFmtId="0" fontId="49" fillId="0" borderId="260" xfId="50" applyFont="1" applyBorder="1" applyAlignment="1" applyProtection="1">
      <alignment horizontal="center" wrapText="1"/>
      <protection locked="0"/>
    </xf>
    <xf numFmtId="0" fontId="49" fillId="0" borderId="168" xfId="50" applyFont="1" applyBorder="1"/>
    <xf numFmtId="0" fontId="49" fillId="0" borderId="260" xfId="50" applyFont="1" applyBorder="1" applyAlignment="1" applyProtection="1">
      <alignment horizontal="center"/>
      <protection locked="0"/>
    </xf>
    <xf numFmtId="0" fontId="49" fillId="0" borderId="260" xfId="0" applyFont="1" applyBorder="1" applyAlignment="1">
      <alignment vertical="center" wrapText="1"/>
    </xf>
    <xf numFmtId="0" fontId="49" fillId="0" borderId="260" xfId="50" applyFont="1" applyBorder="1" applyAlignment="1" applyProtection="1">
      <alignment horizontal="left" vertical="center"/>
      <protection locked="0"/>
    </xf>
    <xf numFmtId="0" fontId="49" fillId="0" borderId="312" xfId="50" applyFont="1" applyBorder="1" applyAlignment="1" applyProtection="1">
      <alignment horizontal="center" vertical="center"/>
      <protection locked="0"/>
    </xf>
    <xf numFmtId="0" fontId="49" fillId="0" borderId="312" xfId="0" applyFont="1" applyBorder="1" applyAlignment="1">
      <alignment horizontal="center" vertical="center" wrapText="1"/>
    </xf>
    <xf numFmtId="0" fontId="49" fillId="0" borderId="221" xfId="50" applyFont="1" applyBorder="1" applyAlignment="1" applyProtection="1">
      <alignment horizontal="center" vertical="center"/>
      <protection locked="0"/>
    </xf>
    <xf numFmtId="0" fontId="49" fillId="0" borderId="315" xfId="50" applyFont="1" applyBorder="1" applyAlignment="1" applyProtection="1">
      <alignment horizontal="left" vertical="center"/>
      <protection locked="0"/>
    </xf>
    <xf numFmtId="0" fontId="49" fillId="0" borderId="316" xfId="50" applyFont="1" applyBorder="1" applyAlignment="1" applyProtection="1">
      <alignment horizontal="center" vertical="center"/>
      <protection locked="0"/>
    </xf>
    <xf numFmtId="0" fontId="49" fillId="0" borderId="317" xfId="50" applyFont="1" applyBorder="1" applyAlignment="1" applyProtection="1">
      <alignment horizontal="left" vertical="center"/>
      <protection locked="0"/>
    </xf>
    <xf numFmtId="0" fontId="49" fillId="0" borderId="318" xfId="38" applyFont="1" applyBorder="1"/>
    <xf numFmtId="0" fontId="51" fillId="0" borderId="318" xfId="38" applyFont="1" applyBorder="1"/>
    <xf numFmtId="0" fontId="49" fillId="0" borderId="318" xfId="50" applyFont="1" applyBorder="1"/>
    <xf numFmtId="0" fontId="49" fillId="0" borderId="52" xfId="38" applyFont="1" applyBorder="1"/>
    <xf numFmtId="0" fontId="49" fillId="0" borderId="86" xfId="50" applyFont="1" applyBorder="1" applyAlignment="1" applyProtection="1">
      <alignment horizontal="center" vertical="center"/>
      <protection locked="0"/>
    </xf>
    <xf numFmtId="0" fontId="49" fillId="0" borderId="97" xfId="50" applyFont="1" applyBorder="1" applyAlignment="1" applyProtection="1">
      <alignment horizontal="center" vertical="center"/>
      <protection locked="0"/>
    </xf>
    <xf numFmtId="0" fontId="21" fillId="41" borderId="168" xfId="40" applyFont="1" applyFill="1" applyBorder="1" applyProtection="1">
      <protection locked="0"/>
    </xf>
    <xf numFmtId="0" fontId="21" fillId="41" borderId="52" xfId="40" applyFont="1" applyFill="1" applyBorder="1" applyProtection="1">
      <protection locked="0"/>
    </xf>
    <xf numFmtId="0" fontId="21" fillId="41" borderId="168" xfId="45" applyFont="1" applyFill="1" applyBorder="1" applyProtection="1">
      <protection locked="0"/>
    </xf>
    <xf numFmtId="0" fontId="21" fillId="41" borderId="168" xfId="40" applyFont="1" applyFill="1" applyBorder="1"/>
    <xf numFmtId="0" fontId="21" fillId="41" borderId="90" xfId="0" applyFont="1" applyFill="1" applyBorder="1"/>
    <xf numFmtId="0" fontId="21" fillId="41" borderId="90" xfId="0" applyFont="1" applyFill="1" applyBorder="1" applyAlignment="1">
      <alignment horizontal="left"/>
    </xf>
    <xf numFmtId="0" fontId="21" fillId="41" borderId="87" xfId="0" applyFont="1" applyFill="1" applyBorder="1" applyAlignment="1">
      <alignment horizontal="left"/>
    </xf>
    <xf numFmtId="0" fontId="21" fillId="41" borderId="233" xfId="40" applyFont="1" applyFill="1" applyBorder="1" applyAlignment="1">
      <alignment horizontal="left"/>
    </xf>
    <xf numFmtId="0" fontId="21" fillId="41" borderId="254" xfId="40" applyFont="1" applyFill="1" applyBorder="1" applyProtection="1">
      <protection locked="0"/>
    </xf>
    <xf numFmtId="0" fontId="21" fillId="41" borderId="168" xfId="40" applyFont="1" applyFill="1" applyBorder="1" applyAlignment="1" applyProtection="1">
      <alignment shrinkToFit="1"/>
      <protection locked="0"/>
    </xf>
    <xf numFmtId="0" fontId="21" fillId="41" borderId="168" xfId="40" applyFont="1" applyFill="1" applyBorder="1" applyAlignment="1">
      <alignment horizontal="left"/>
    </xf>
    <xf numFmtId="0" fontId="45" fillId="41" borderId="188" xfId="40" applyFont="1" applyFill="1" applyBorder="1"/>
    <xf numFmtId="0" fontId="45" fillId="41" borderId="188" xfId="0" applyFont="1" applyFill="1" applyBorder="1"/>
    <xf numFmtId="0" fontId="45" fillId="41" borderId="190" xfId="40" applyFont="1" applyFill="1" applyBorder="1"/>
    <xf numFmtId="0" fontId="47" fillId="41" borderId="307" xfId="40" applyFont="1" applyFill="1" applyBorder="1"/>
    <xf numFmtId="0" fontId="21" fillId="41" borderId="15" xfId="40" applyFont="1" applyFill="1" applyBorder="1"/>
    <xf numFmtId="0" fontId="49" fillId="0" borderId="138" xfId="0" applyFont="1" applyBorder="1" applyAlignment="1">
      <alignment horizontal="left" vertical="center" wrapText="1"/>
    </xf>
    <xf numFmtId="0" fontId="34" fillId="0" borderId="0" xfId="50" applyFont="1"/>
    <xf numFmtId="0" fontId="49" fillId="0" borderId="321" xfId="50" applyFont="1" applyBorder="1" applyAlignment="1" applyProtection="1">
      <alignment horizontal="center" vertical="center"/>
      <protection locked="0"/>
    </xf>
    <xf numFmtId="0" fontId="49" fillId="0" borderId="322" xfId="50" applyFont="1" applyBorder="1" applyAlignment="1" applyProtection="1">
      <alignment horizontal="left" vertical="center"/>
      <protection locked="0"/>
    </xf>
    <xf numFmtId="0" fontId="49" fillId="0" borderId="322" xfId="50" applyFont="1" applyBorder="1" applyAlignment="1" applyProtection="1">
      <alignment horizontal="center" vertical="center"/>
      <protection locked="0"/>
    </xf>
    <xf numFmtId="0" fontId="49" fillId="0" borderId="87" xfId="38" applyFont="1" applyBorder="1"/>
    <xf numFmtId="0" fontId="49" fillId="42" borderId="86" xfId="50" applyFont="1" applyFill="1" applyBorder="1" applyAlignment="1" applyProtection="1">
      <alignment horizontal="center" vertical="center"/>
      <protection locked="0"/>
    </xf>
    <xf numFmtId="0" fontId="49" fillId="42" borderId="97" xfId="50" applyFont="1" applyFill="1" applyBorder="1" applyAlignment="1" applyProtection="1">
      <alignment horizontal="left" vertical="center"/>
      <protection locked="0"/>
    </xf>
    <xf numFmtId="0" fontId="49" fillId="42" borderId="97" xfId="50" applyFont="1" applyFill="1" applyBorder="1" applyAlignment="1" applyProtection="1">
      <alignment horizontal="center" vertical="center"/>
      <protection locked="0"/>
    </xf>
    <xf numFmtId="0" fontId="51" fillId="42" borderId="90" xfId="38" applyFont="1" applyFill="1" applyBorder="1"/>
    <xf numFmtId="0" fontId="16" fillId="42" borderId="0" xfId="50" applyFill="1"/>
    <xf numFmtId="0" fontId="21" fillId="0" borderId="188" xfId="40" applyFont="1" applyFill="1" applyBorder="1"/>
    <xf numFmtId="164" fontId="23" fillId="4" borderId="178" xfId="26" applyFont="1" applyFill="1" applyBorder="1" applyAlignment="1" applyProtection="1">
      <alignment horizontal="center" vertical="center"/>
    </xf>
    <xf numFmtId="164" fontId="23" fillId="4" borderId="210" xfId="26" applyFont="1" applyFill="1" applyBorder="1" applyAlignment="1" applyProtection="1">
      <alignment horizontal="center" vertical="center"/>
    </xf>
    <xf numFmtId="1" fontId="23" fillId="4" borderId="209" xfId="40" applyNumberFormat="1" applyFont="1" applyFill="1" applyBorder="1" applyAlignment="1">
      <alignment horizontal="left" vertical="center" shrinkToFit="1"/>
    </xf>
    <xf numFmtId="1" fontId="23" fillId="4" borderId="171" xfId="40" applyNumberFormat="1" applyFont="1" applyFill="1" applyBorder="1" applyAlignment="1">
      <alignment horizontal="left" vertical="center" shrinkToFit="1"/>
    </xf>
    <xf numFmtId="1" fontId="23" fillId="4" borderId="169" xfId="40" applyNumberFormat="1" applyFont="1" applyFill="1" applyBorder="1" applyAlignment="1">
      <alignment horizontal="left" vertical="center" shrinkToFit="1"/>
    </xf>
    <xf numFmtId="0" fontId="45" fillId="41" borderId="323" xfId="0" applyFont="1" applyFill="1" applyBorder="1"/>
    <xf numFmtId="0" fontId="21" fillId="0" borderId="324" xfId="39" applyFont="1" applyBorder="1" applyAlignment="1" applyProtection="1">
      <alignment horizontal="center"/>
      <protection locked="0"/>
    </xf>
    <xf numFmtId="1" fontId="21" fillId="4" borderId="325" xfId="40" applyNumberFormat="1" applyFont="1" applyFill="1" applyBorder="1" applyAlignment="1">
      <alignment horizontal="center"/>
    </xf>
    <xf numFmtId="0" fontId="21" fillId="0" borderId="326" xfId="39" applyFont="1" applyBorder="1" applyAlignment="1" applyProtection="1">
      <alignment horizontal="center"/>
      <protection locked="0"/>
    </xf>
    <xf numFmtId="0" fontId="21" fillId="0" borderId="327" xfId="39" applyFont="1" applyBorder="1" applyAlignment="1" applyProtection="1">
      <alignment horizontal="center"/>
      <protection locked="0"/>
    </xf>
    <xf numFmtId="0" fontId="21" fillId="0" borderId="328" xfId="39" applyFont="1" applyBorder="1" applyAlignment="1" applyProtection="1">
      <alignment horizontal="center"/>
      <protection locked="0"/>
    </xf>
    <xf numFmtId="1" fontId="21" fillId="0" borderId="324" xfId="39" applyNumberFormat="1" applyFont="1" applyBorder="1" applyAlignment="1" applyProtection="1">
      <alignment horizontal="center"/>
      <protection locked="0"/>
    </xf>
    <xf numFmtId="1" fontId="21" fillId="0" borderId="326" xfId="39" applyNumberFormat="1" applyFont="1" applyBorder="1" applyAlignment="1" applyProtection="1">
      <alignment horizontal="center"/>
      <protection locked="0"/>
    </xf>
    <xf numFmtId="0" fontId="21" fillId="31" borderId="329" xfId="0" applyFont="1" applyFill="1" applyBorder="1" applyAlignment="1">
      <alignment horizontal="left" vertical="center"/>
    </xf>
    <xf numFmtId="0" fontId="21" fillId="0" borderId="330" xfId="39" applyFont="1" applyBorder="1" applyAlignment="1" applyProtection="1">
      <alignment horizontal="center"/>
      <protection locked="0"/>
    </xf>
    <xf numFmtId="0" fontId="21" fillId="0" borderId="325" xfId="39" applyFont="1" applyBorder="1" applyAlignment="1" applyProtection="1">
      <alignment horizontal="center"/>
      <protection locked="0"/>
    </xf>
    <xf numFmtId="0" fontId="21" fillId="0" borderId="331" xfId="39" applyFont="1" applyBorder="1" applyAlignment="1" applyProtection="1">
      <alignment horizontal="center"/>
      <protection locked="0"/>
    </xf>
    <xf numFmtId="1" fontId="23" fillId="4" borderId="332" xfId="40" applyNumberFormat="1" applyFont="1" applyFill="1" applyBorder="1" applyAlignment="1">
      <alignment horizontal="left" vertical="center" shrinkToFit="1"/>
    </xf>
    <xf numFmtId="1" fontId="23" fillId="4" borderId="328" xfId="40" applyNumberFormat="1" applyFont="1" applyFill="1" applyBorder="1" applyAlignment="1">
      <alignment horizontal="left" vertical="center" shrinkToFit="1"/>
    </xf>
    <xf numFmtId="1" fontId="23" fillId="4" borderId="326" xfId="40" applyNumberFormat="1" applyFont="1" applyFill="1" applyBorder="1" applyAlignment="1">
      <alignment horizontal="left" vertical="center" shrinkToFit="1"/>
    </xf>
    <xf numFmtId="164" fontId="23" fillId="4" borderId="333" xfId="26" applyFont="1" applyFill="1" applyBorder="1" applyAlignment="1" applyProtection="1">
      <alignment horizontal="center" vertical="center"/>
    </xf>
    <xf numFmtId="164" fontId="23" fillId="4" borderId="334" xfId="26" applyFont="1" applyFill="1" applyBorder="1" applyAlignment="1" applyProtection="1">
      <alignment horizontal="center" vertical="center"/>
    </xf>
    <xf numFmtId="0" fontId="30" fillId="0" borderId="323" xfId="40" applyFont="1" applyBorder="1" applyAlignment="1">
      <alignment shrinkToFit="1"/>
    </xf>
    <xf numFmtId="0" fontId="21" fillId="0" borderId="199" xfId="45" applyFont="1" applyFill="1" applyBorder="1" applyAlignment="1" applyProtection="1">
      <alignment horizontal="center" vertical="center"/>
      <protection locked="0"/>
    </xf>
    <xf numFmtId="0" fontId="21" fillId="0" borderId="187" xfId="40" applyFont="1" applyFill="1" applyBorder="1" applyAlignment="1" applyProtection="1">
      <alignment horizontal="center" vertical="center"/>
      <protection locked="0"/>
    </xf>
    <xf numFmtId="0" fontId="21" fillId="0" borderId="28" xfId="0" applyFont="1" applyFill="1" applyBorder="1" applyAlignment="1">
      <alignment horizontal="center" vertical="center"/>
    </xf>
    <xf numFmtId="0" fontId="21" fillId="0" borderId="193" xfId="40" applyFont="1" applyFill="1" applyBorder="1" applyAlignment="1" applyProtection="1">
      <alignment horizontal="center" vertical="center"/>
      <protection locked="0"/>
    </xf>
    <xf numFmtId="0" fontId="21" fillId="0" borderId="177" xfId="0" applyFont="1" applyFill="1" applyBorder="1" applyAlignment="1">
      <alignment horizontal="center"/>
    </xf>
    <xf numFmtId="0" fontId="21" fillId="0" borderId="177" xfId="0" applyFont="1" applyFill="1" applyBorder="1" applyAlignment="1">
      <alignment horizontal="center" vertical="center"/>
    </xf>
    <xf numFmtId="0" fontId="21" fillId="0" borderId="302" xfId="0" applyFont="1" applyFill="1" applyBorder="1" applyAlignment="1">
      <alignment horizontal="center" vertical="center"/>
    </xf>
    <xf numFmtId="0" fontId="21" fillId="32" borderId="168" xfId="40" applyFont="1" applyFill="1" applyBorder="1" applyProtection="1">
      <protection locked="0"/>
    </xf>
    <xf numFmtId="0" fontId="21" fillId="32" borderId="87" xfId="40" applyFont="1" applyFill="1" applyBorder="1" applyProtection="1">
      <protection locked="0"/>
    </xf>
    <xf numFmtId="1" fontId="23" fillId="4" borderId="126" xfId="40" applyNumberFormat="1" applyFont="1" applyFill="1" applyBorder="1" applyAlignment="1">
      <alignment horizontal="center"/>
    </xf>
    <xf numFmtId="0" fontId="23" fillId="4" borderId="335" xfId="40" applyFont="1" applyFill="1" applyBorder="1" applyAlignment="1">
      <alignment horizontal="center"/>
    </xf>
    <xf numFmtId="0" fontId="21" fillId="0" borderId="336" xfId="39" applyFont="1" applyBorder="1" applyAlignment="1" applyProtection="1">
      <alignment horizontal="center"/>
      <protection locked="0"/>
    </xf>
    <xf numFmtId="1" fontId="21" fillId="4" borderId="337" xfId="40" applyNumberFormat="1" applyFont="1" applyFill="1" applyBorder="1" applyAlignment="1">
      <alignment horizontal="center"/>
    </xf>
    <xf numFmtId="0" fontId="21" fillId="0" borderId="338" xfId="39" applyFont="1" applyBorder="1" applyAlignment="1" applyProtection="1">
      <alignment horizontal="center"/>
      <protection locked="0"/>
    </xf>
    <xf numFmtId="0" fontId="21" fillId="0" borderId="339" xfId="39" applyFont="1" applyBorder="1" applyAlignment="1" applyProtection="1">
      <alignment horizontal="center"/>
      <protection locked="0"/>
    </xf>
    <xf numFmtId="0" fontId="21" fillId="0" borderId="337" xfId="39" applyFont="1" applyBorder="1" applyAlignment="1" applyProtection="1">
      <alignment horizontal="center"/>
      <protection locked="0"/>
    </xf>
    <xf numFmtId="0" fontId="21" fillId="0" borderId="341" xfId="39" applyFont="1" applyBorder="1" applyAlignment="1" applyProtection="1">
      <alignment horizontal="center"/>
      <protection locked="0"/>
    </xf>
    <xf numFmtId="0" fontId="21" fillId="0" borderId="340" xfId="39" applyFont="1" applyFill="1" applyBorder="1" applyAlignment="1" applyProtection="1">
      <alignment horizontal="center"/>
      <protection locked="0"/>
    </xf>
    <xf numFmtId="0" fontId="21" fillId="0" borderId="342" xfId="45" applyFont="1" applyFill="1" applyBorder="1" applyAlignment="1" applyProtection="1">
      <alignment horizontal="center" vertical="center"/>
      <protection locked="0"/>
    </xf>
    <xf numFmtId="0" fontId="21" fillId="0" borderId="329" xfId="0" applyFont="1" applyBorder="1" applyAlignment="1">
      <alignment horizontal="left" vertical="center"/>
    </xf>
    <xf numFmtId="1" fontId="21" fillId="4" borderId="343" xfId="40" applyNumberFormat="1" applyFont="1" applyFill="1" applyBorder="1" applyAlignment="1">
      <alignment horizontal="center"/>
    </xf>
    <xf numFmtId="0" fontId="21" fillId="0" borderId="344" xfId="39" applyFont="1" applyBorder="1" applyAlignment="1" applyProtection="1">
      <alignment horizontal="center"/>
      <protection locked="0"/>
    </xf>
    <xf numFmtId="0" fontId="21" fillId="0" borderId="345" xfId="40" applyFont="1" applyBorder="1"/>
    <xf numFmtId="0" fontId="30" fillId="0" borderId="323" xfId="40" applyFont="1" applyBorder="1"/>
    <xf numFmtId="0" fontId="21" fillId="38" borderId="346" xfId="40" applyFont="1" applyFill="1" applyBorder="1" applyAlignment="1" applyProtection="1">
      <alignment horizontal="center" vertical="center"/>
      <protection locked="0"/>
    </xf>
    <xf numFmtId="0" fontId="27" fillId="4" borderId="278" xfId="40" applyFont="1" applyFill="1" applyBorder="1" applyAlignment="1">
      <alignment horizontal="center"/>
    </xf>
    <xf numFmtId="0" fontId="27" fillId="4" borderId="322" xfId="40" applyFont="1" applyFill="1" applyBorder="1" applyAlignment="1">
      <alignment horizontal="center"/>
    </xf>
    <xf numFmtId="0" fontId="21" fillId="38" borderId="347" xfId="40" applyFont="1" applyFill="1" applyBorder="1" applyAlignment="1" applyProtection="1">
      <alignment horizontal="center" vertical="center"/>
      <protection locked="0"/>
    </xf>
    <xf numFmtId="0" fontId="21" fillId="41" borderId="348" xfId="40" applyFont="1" applyFill="1" applyBorder="1" applyProtection="1">
      <protection locked="0"/>
    </xf>
    <xf numFmtId="0" fontId="27" fillId="4" borderId="42" xfId="40" applyFont="1" applyFill="1" applyBorder="1" applyAlignment="1">
      <alignment horizontal="center"/>
    </xf>
    <xf numFmtId="0" fontId="23" fillId="4" borderId="114" xfId="40" applyFont="1" applyFill="1" applyBorder="1" applyAlignment="1">
      <alignment horizontal="center"/>
    </xf>
    <xf numFmtId="0" fontId="23" fillId="4" borderId="115" xfId="40" applyFont="1" applyFill="1" applyBorder="1" applyAlignment="1">
      <alignment horizontal="center"/>
    </xf>
    <xf numFmtId="0" fontId="23" fillId="4" borderId="116" xfId="40" applyFont="1" applyFill="1" applyBorder="1" applyAlignment="1">
      <alignment horizontal="center"/>
    </xf>
    <xf numFmtId="0" fontId="23" fillId="4" borderId="92" xfId="40" applyFont="1" applyFill="1" applyBorder="1" applyAlignment="1">
      <alignment horizontal="center" textRotation="90"/>
    </xf>
    <xf numFmtId="0" fontId="23" fillId="4" borderId="119" xfId="40" applyFont="1" applyFill="1" applyBorder="1" applyAlignment="1">
      <alignment horizontal="center" textRotation="90"/>
    </xf>
    <xf numFmtId="0" fontId="23" fillId="4" borderId="117" xfId="40" applyFont="1" applyFill="1" applyBorder="1" applyAlignment="1">
      <alignment horizontal="center" textRotation="90" wrapText="1"/>
    </xf>
    <xf numFmtId="0" fontId="23" fillId="4" borderId="78" xfId="40" applyFont="1" applyFill="1" applyBorder="1" applyAlignment="1">
      <alignment horizontal="center" textRotation="90" wrapText="1"/>
    </xf>
    <xf numFmtId="1" fontId="23" fillId="4" borderId="209" xfId="40" applyNumberFormat="1" applyFont="1" applyFill="1" applyBorder="1" applyAlignment="1">
      <alignment horizontal="left" vertical="center" shrinkToFit="1"/>
    </xf>
    <xf numFmtId="1" fontId="23" fillId="4" borderId="171" xfId="40" applyNumberFormat="1" applyFont="1" applyFill="1" applyBorder="1" applyAlignment="1">
      <alignment horizontal="left" vertical="center" shrinkToFit="1"/>
    </xf>
    <xf numFmtId="1" fontId="23" fillId="4" borderId="169" xfId="40" applyNumberFormat="1" applyFont="1" applyFill="1" applyBorder="1" applyAlignment="1">
      <alignment horizontal="left" vertical="center" shrinkToFit="1"/>
    </xf>
    <xf numFmtId="0" fontId="23" fillId="4" borderId="118" xfId="40" applyFont="1" applyFill="1" applyBorder="1" applyAlignment="1">
      <alignment horizontal="center" vertical="center"/>
    </xf>
    <xf numFmtId="0" fontId="23" fillId="4" borderId="142" xfId="40" applyFont="1" applyFill="1" applyBorder="1" applyAlignment="1">
      <alignment horizontal="center" vertical="center"/>
    </xf>
    <xf numFmtId="0" fontId="21" fillId="4" borderId="115" xfId="40" applyFont="1" applyFill="1" applyBorder="1" applyAlignment="1">
      <alignment horizontal="center" vertical="center"/>
    </xf>
    <xf numFmtId="0" fontId="21" fillId="4" borderId="120" xfId="40" applyFont="1" applyFill="1" applyBorder="1" applyAlignment="1">
      <alignment horizontal="center" vertical="center"/>
    </xf>
    <xf numFmtId="0" fontId="23" fillId="4" borderId="143" xfId="40" applyFont="1" applyFill="1" applyBorder="1" applyAlignment="1">
      <alignment horizontal="center" vertical="center"/>
    </xf>
    <xf numFmtId="0" fontId="22" fillId="0" borderId="0" xfId="40" applyFont="1" applyAlignment="1">
      <alignment horizontal="center" vertical="center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74" xfId="40" applyFont="1" applyBorder="1" applyAlignment="1">
      <alignment horizontal="center" vertical="center"/>
    </xf>
    <xf numFmtId="0" fontId="23" fillId="4" borderId="127" xfId="40" applyFont="1" applyFill="1" applyBorder="1" applyAlignment="1">
      <alignment horizontal="center" vertical="center" textRotation="90"/>
    </xf>
    <xf numFmtId="0" fontId="23" fillId="4" borderId="128" xfId="40" applyFont="1" applyFill="1" applyBorder="1" applyAlignment="1">
      <alignment horizontal="center" vertical="center" textRotation="90"/>
    </xf>
    <xf numFmtId="0" fontId="23" fillId="4" borderId="129" xfId="40" applyFont="1" applyFill="1" applyBorder="1" applyAlignment="1">
      <alignment horizontal="center" vertical="center" textRotation="90"/>
    </xf>
    <xf numFmtId="0" fontId="24" fillId="4" borderId="124" xfId="40" applyFont="1" applyFill="1" applyBorder="1" applyAlignment="1">
      <alignment horizontal="center" vertical="center" textRotation="90"/>
    </xf>
    <xf numFmtId="0" fontId="24" fillId="4" borderId="125" xfId="40" applyFont="1" applyFill="1" applyBorder="1" applyAlignment="1">
      <alignment horizontal="center" vertical="center" textRotation="90"/>
    </xf>
    <xf numFmtId="0" fontId="24" fillId="4" borderId="126" xfId="40" applyFont="1" applyFill="1" applyBorder="1" applyAlignment="1">
      <alignment horizontal="center" vertical="center" textRotation="90"/>
    </xf>
    <xf numFmtId="0" fontId="25" fillId="4" borderId="121" xfId="40" applyFont="1" applyFill="1" applyBorder="1" applyAlignment="1">
      <alignment horizontal="center" vertical="center"/>
    </xf>
    <xf numFmtId="0" fontId="25" fillId="4" borderId="122" xfId="40" applyFont="1" applyFill="1" applyBorder="1" applyAlignment="1">
      <alignment horizontal="center" vertical="center"/>
    </xf>
    <xf numFmtId="0" fontId="25" fillId="4" borderId="123" xfId="40" applyFont="1" applyFill="1" applyBorder="1" applyAlignment="1">
      <alignment horizontal="center" vertical="center"/>
    </xf>
    <xf numFmtId="0" fontId="23" fillId="4" borderId="120" xfId="40" applyFont="1" applyFill="1" applyBorder="1" applyAlignment="1">
      <alignment horizontal="center"/>
    </xf>
    <xf numFmtId="1" fontId="23" fillId="4" borderId="24" xfId="40" applyNumberFormat="1" applyFont="1" applyFill="1" applyBorder="1" applyAlignment="1">
      <alignment horizontal="center" vertical="center"/>
    </xf>
    <xf numFmtId="1" fontId="23" fillId="4" borderId="21" xfId="40" applyNumberFormat="1" applyFont="1" applyFill="1" applyBorder="1" applyAlignment="1">
      <alignment horizontal="center" vertical="center"/>
    </xf>
    <xf numFmtId="1" fontId="23" fillId="4" borderId="209" xfId="40" applyNumberFormat="1" applyFont="1" applyFill="1" applyBorder="1" applyAlignment="1">
      <alignment horizontal="center" vertical="center" shrinkToFit="1"/>
    </xf>
    <xf numFmtId="1" fontId="23" fillId="4" borderId="171" xfId="40" applyNumberFormat="1" applyFont="1" applyFill="1" applyBorder="1" applyAlignment="1">
      <alignment horizontal="center" vertical="center" shrinkToFit="1"/>
    </xf>
    <xf numFmtId="1" fontId="23" fillId="4" borderId="169" xfId="40" applyNumberFormat="1" applyFont="1" applyFill="1" applyBorder="1" applyAlignment="1">
      <alignment horizontal="center" vertical="center" shrinkToFit="1"/>
    </xf>
    <xf numFmtId="164" fontId="23" fillId="4" borderId="178" xfId="26" applyFont="1" applyFill="1" applyBorder="1" applyAlignment="1" applyProtection="1">
      <alignment horizontal="center" vertical="center"/>
    </xf>
    <xf numFmtId="164" fontId="23" fillId="4" borderId="210" xfId="26" applyFont="1" applyFill="1" applyBorder="1" applyAlignment="1" applyProtection="1">
      <alignment horizontal="center" vertical="center"/>
    </xf>
    <xf numFmtId="0" fontId="21" fillId="4" borderId="29" xfId="40" applyFont="1" applyFill="1" applyBorder="1" applyAlignment="1">
      <alignment horizontal="left" vertical="center" wrapText="1"/>
    </xf>
    <xf numFmtId="0" fontId="21" fillId="4" borderId="25" xfId="40" applyFont="1" applyFill="1" applyBorder="1" applyAlignment="1">
      <alignment horizontal="left" vertical="center" wrapText="1"/>
    </xf>
    <xf numFmtId="0" fontId="21" fillId="4" borderId="16" xfId="40" applyFont="1" applyFill="1" applyBorder="1" applyAlignment="1">
      <alignment horizontal="left" vertical="center" wrapText="1"/>
    </xf>
    <xf numFmtId="0" fontId="37" fillId="4" borderId="130" xfId="40" applyFont="1" applyFill="1" applyBorder="1" applyAlignment="1">
      <alignment horizontal="center" textRotation="90" wrapText="1"/>
    </xf>
    <xf numFmtId="0" fontId="37" fillId="4" borderId="131" xfId="40" applyFont="1" applyFill="1" applyBorder="1" applyAlignment="1">
      <alignment horizontal="center" textRotation="90" wrapText="1"/>
    </xf>
    <xf numFmtId="0" fontId="21" fillId="4" borderId="114" xfId="40" applyFont="1" applyFill="1" applyBorder="1" applyAlignment="1">
      <alignment horizontal="center" vertical="center"/>
    </xf>
    <xf numFmtId="0" fontId="44" fillId="27" borderId="144" xfId="40" applyFont="1" applyFill="1" applyBorder="1" applyAlignment="1">
      <alignment horizontal="center" vertical="center" wrapText="1"/>
    </xf>
    <xf numFmtId="0" fontId="39" fillId="27" borderId="144" xfId="0" applyFont="1" applyFill="1" applyBorder="1" applyAlignment="1">
      <alignment vertical="center"/>
    </xf>
    <xf numFmtId="0" fontId="44" fillId="27" borderId="159" xfId="40" applyFont="1" applyFill="1" applyBorder="1" applyAlignment="1">
      <alignment horizontal="center" vertical="center" wrapText="1"/>
    </xf>
    <xf numFmtId="0" fontId="39" fillId="27" borderId="159" xfId="0" applyFont="1" applyFill="1" applyBorder="1" applyAlignment="1">
      <alignment horizontal="center" vertical="center" wrapText="1"/>
    </xf>
    <xf numFmtId="0" fontId="21" fillId="4" borderId="135" xfId="40" applyFont="1" applyFill="1" applyBorder="1" applyAlignment="1">
      <alignment horizontal="center" vertical="center"/>
    </xf>
    <xf numFmtId="0" fontId="21" fillId="4" borderId="136" xfId="40" applyFont="1" applyFill="1" applyBorder="1" applyAlignment="1">
      <alignment horizontal="center" vertical="center"/>
    </xf>
    <xf numFmtId="0" fontId="21" fillId="4" borderId="137" xfId="40" applyFont="1" applyFill="1" applyBorder="1" applyAlignment="1">
      <alignment horizontal="center" vertical="center"/>
    </xf>
    <xf numFmtId="0" fontId="23" fillId="4" borderId="18" xfId="40" applyFont="1" applyFill="1" applyBorder="1" applyAlignment="1">
      <alignment horizontal="center" vertical="center"/>
    </xf>
    <xf numFmtId="0" fontId="23" fillId="4" borderId="19" xfId="40" applyFont="1" applyFill="1" applyBorder="1" applyAlignment="1">
      <alignment horizontal="center" vertical="center"/>
    </xf>
    <xf numFmtId="0" fontId="23" fillId="4" borderId="20" xfId="40" applyFont="1" applyFill="1" applyBorder="1" applyAlignment="1">
      <alignment horizontal="center" vertical="center"/>
    </xf>
    <xf numFmtId="0" fontId="23" fillId="4" borderId="133" xfId="40" applyFont="1" applyFill="1" applyBorder="1" applyAlignment="1">
      <alignment horizontal="center" vertical="center"/>
    </xf>
    <xf numFmtId="0" fontId="23" fillId="4" borderId="109" xfId="40" applyFont="1" applyFill="1" applyBorder="1" applyAlignment="1">
      <alignment horizontal="center" vertical="center"/>
    </xf>
    <xf numFmtId="0" fontId="23" fillId="4" borderId="134" xfId="40" applyFont="1" applyFill="1" applyBorder="1" applyAlignment="1">
      <alignment horizontal="center" vertical="center"/>
    </xf>
    <xf numFmtId="0" fontId="23" fillId="4" borderId="27" xfId="40" applyFont="1" applyFill="1" applyBorder="1" applyAlignment="1">
      <alignment horizontal="center" vertical="center" wrapText="1"/>
    </xf>
    <xf numFmtId="0" fontId="23" fillId="4" borderId="26" xfId="40" applyFont="1" applyFill="1" applyBorder="1" applyAlignment="1">
      <alignment horizontal="center" vertical="center" wrapText="1"/>
    </xf>
    <xf numFmtId="0" fontId="23" fillId="4" borderId="132" xfId="40" applyFont="1" applyFill="1" applyBorder="1" applyAlignment="1">
      <alignment horizontal="center" vertical="center" wrapText="1"/>
    </xf>
    <xf numFmtId="0" fontId="44" fillId="27" borderId="188" xfId="40" applyFont="1" applyFill="1" applyBorder="1" applyAlignment="1">
      <alignment horizontal="center" vertical="center" wrapText="1"/>
    </xf>
    <xf numFmtId="0" fontId="39" fillId="27" borderId="188" xfId="0" applyFont="1" applyFill="1" applyBorder="1" applyAlignment="1">
      <alignment horizontal="center" vertical="center" wrapText="1"/>
    </xf>
    <xf numFmtId="0" fontId="23" fillId="25" borderId="32" xfId="45" applyFont="1" applyFill="1" applyBorder="1" applyAlignment="1">
      <alignment horizontal="center" vertical="center" textRotation="90"/>
    </xf>
    <xf numFmtId="0" fontId="23" fillId="25" borderId="39" xfId="45" applyFont="1" applyFill="1" applyBorder="1" applyAlignment="1">
      <alignment horizontal="center" vertical="center" textRotation="90"/>
    </xf>
    <xf numFmtId="0" fontId="23" fillId="25" borderId="47" xfId="45" applyFont="1" applyFill="1" applyBorder="1" applyAlignment="1">
      <alignment horizontal="center" vertical="center" textRotation="90"/>
    </xf>
    <xf numFmtId="0" fontId="24" fillId="25" borderId="33" xfId="45" applyFont="1" applyFill="1" applyBorder="1" applyAlignment="1">
      <alignment horizontal="center" vertical="center" textRotation="90"/>
    </xf>
    <xf numFmtId="0" fontId="24" fillId="25" borderId="40" xfId="45" applyFont="1" applyFill="1" applyBorder="1" applyAlignment="1">
      <alignment horizontal="center" vertical="center" textRotation="90"/>
    </xf>
    <xf numFmtId="0" fontId="24" fillId="25" borderId="48" xfId="45" applyFont="1" applyFill="1" applyBorder="1" applyAlignment="1">
      <alignment horizontal="center" vertical="center" textRotation="90"/>
    </xf>
    <xf numFmtId="0" fontId="25" fillId="25" borderId="34" xfId="45" applyFont="1" applyFill="1" applyBorder="1" applyAlignment="1">
      <alignment horizontal="center" vertical="center"/>
    </xf>
    <xf numFmtId="0" fontId="25" fillId="25" borderId="0" xfId="45" applyFont="1" applyFill="1" applyAlignment="1">
      <alignment horizontal="center" vertical="center"/>
    </xf>
    <xf numFmtId="0" fontId="33" fillId="25" borderId="49" xfId="49" applyFill="1" applyBorder="1" applyAlignment="1">
      <alignment horizontal="center" vertical="center"/>
    </xf>
    <xf numFmtId="0" fontId="23" fillId="25" borderId="35" xfId="45" applyFont="1" applyFill="1" applyBorder="1" applyAlignment="1">
      <alignment horizontal="center" vertical="center" wrapText="1"/>
    </xf>
    <xf numFmtId="0" fontId="33" fillId="25" borderId="36" xfId="49" applyFill="1" applyBorder="1" applyAlignment="1">
      <alignment horizontal="center" vertical="center" wrapText="1"/>
    </xf>
    <xf numFmtId="0" fontId="39" fillId="25" borderId="188" xfId="45" applyFont="1" applyFill="1" applyBorder="1" applyAlignment="1">
      <alignment horizontal="center" vertical="center"/>
    </xf>
    <xf numFmtId="0" fontId="33" fillId="25" borderId="188" xfId="49" applyFill="1" applyBorder="1" applyAlignment="1">
      <alignment horizontal="center" vertical="center"/>
    </xf>
    <xf numFmtId="0" fontId="39" fillId="25" borderId="188" xfId="45" applyFont="1" applyFill="1" applyBorder="1" applyAlignment="1">
      <alignment horizontal="center" textRotation="90"/>
    </xf>
    <xf numFmtId="0" fontId="33" fillId="25" borderId="51" xfId="49" applyFill="1" applyBorder="1" applyAlignment="1">
      <alignment horizontal="center"/>
    </xf>
    <xf numFmtId="0" fontId="39" fillId="25" borderId="168" xfId="45" applyFont="1" applyFill="1" applyBorder="1" applyAlignment="1">
      <alignment horizontal="center" textRotation="90"/>
    </xf>
    <xf numFmtId="0" fontId="33" fillId="25" borderId="52" xfId="49" applyFill="1" applyBorder="1" applyAlignment="1">
      <alignment horizontal="center"/>
    </xf>
    <xf numFmtId="0" fontId="39" fillId="25" borderId="221" xfId="45" applyFont="1" applyFill="1" applyBorder="1" applyAlignment="1">
      <alignment horizontal="center" vertical="center"/>
    </xf>
    <xf numFmtId="0" fontId="39" fillId="25" borderId="222" xfId="45" applyFont="1" applyFill="1" applyBorder="1" applyAlignment="1">
      <alignment horizontal="center" textRotation="90"/>
    </xf>
    <xf numFmtId="0" fontId="33" fillId="25" borderId="54" xfId="49" applyFill="1" applyBorder="1" applyAlignment="1">
      <alignment horizontal="center"/>
    </xf>
    <xf numFmtId="1" fontId="23" fillId="25" borderId="273" xfId="45" applyNumberFormat="1" applyFont="1" applyFill="1" applyBorder="1" applyAlignment="1">
      <alignment horizontal="center" vertical="center"/>
    </xf>
    <xf numFmtId="1" fontId="23" fillId="25" borderId="274" xfId="45" applyNumberFormat="1" applyFont="1" applyFill="1" applyBorder="1" applyAlignment="1">
      <alignment horizontal="center" vertical="center"/>
    </xf>
    <xf numFmtId="0" fontId="39" fillId="27" borderId="188" xfId="0" applyFont="1" applyFill="1" applyBorder="1" applyAlignment="1">
      <alignment vertical="center"/>
    </xf>
    <xf numFmtId="0" fontId="39" fillId="25" borderId="190" xfId="45" applyFont="1" applyFill="1" applyBorder="1" applyAlignment="1">
      <alignment horizontal="center" vertical="center"/>
    </xf>
    <xf numFmtId="0" fontId="39" fillId="25" borderId="223" xfId="45" applyFont="1" applyFill="1" applyBorder="1" applyAlignment="1">
      <alignment horizontal="center" textRotation="90"/>
    </xf>
    <xf numFmtId="0" fontId="33" fillId="25" borderId="55" xfId="49" applyFill="1" applyBorder="1" applyAlignment="1">
      <alignment horizontal="center"/>
    </xf>
    <xf numFmtId="0" fontId="23" fillId="25" borderId="37" xfId="45" applyFont="1" applyFill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21" fillId="0" borderId="160" xfId="49" applyFont="1" applyBorder="1" applyAlignment="1">
      <alignment horizontal="center" vertical="center"/>
    </xf>
    <xf numFmtId="0" fontId="21" fillId="0" borderId="110" xfId="49" applyFont="1" applyBorder="1" applyAlignment="1">
      <alignment horizontal="center" vertical="center"/>
    </xf>
    <xf numFmtId="0" fontId="39" fillId="25" borderId="44" xfId="45" applyFont="1" applyFill="1" applyBorder="1" applyAlignment="1">
      <alignment horizontal="center"/>
    </xf>
    <xf numFmtId="0" fontId="39" fillId="25" borderId="42" xfId="45" applyFont="1" applyFill="1" applyBorder="1" applyAlignment="1">
      <alignment horizontal="center"/>
    </xf>
    <xf numFmtId="0" fontId="39" fillId="25" borderId="45" xfId="45" applyFont="1" applyFill="1" applyBorder="1" applyAlignment="1">
      <alignment horizontal="center"/>
    </xf>
    <xf numFmtId="0" fontId="36" fillId="25" borderId="160" xfId="45" applyFont="1" applyFill="1" applyBorder="1" applyAlignment="1">
      <alignment horizontal="center" vertical="center"/>
    </xf>
    <xf numFmtId="0" fontId="33" fillId="25" borderId="160" xfId="49" applyFill="1" applyBorder="1" applyAlignment="1">
      <alignment horizontal="center" vertical="center"/>
    </xf>
    <xf numFmtId="0" fontId="36" fillId="25" borderId="72" xfId="45" applyFont="1" applyFill="1" applyBorder="1" applyAlignment="1">
      <alignment horizontal="center" vertical="center"/>
    </xf>
    <xf numFmtId="0" fontId="33" fillId="25" borderId="72" xfId="49" applyFill="1" applyBorder="1" applyAlignment="1">
      <alignment horizontal="center" vertical="center"/>
    </xf>
    <xf numFmtId="0" fontId="33" fillId="25" borderId="109" xfId="49" applyFill="1" applyBorder="1" applyAlignment="1">
      <alignment horizontal="center" vertical="center"/>
    </xf>
    <xf numFmtId="0" fontId="22" fillId="0" borderId="0" xfId="45" applyFont="1" applyAlignment="1" applyProtection="1">
      <alignment horizontal="center" vertical="center"/>
      <protection locked="0"/>
    </xf>
    <xf numFmtId="0" fontId="39" fillId="25" borderId="41" xfId="45" applyFont="1" applyFill="1" applyBorder="1" applyAlignment="1">
      <alignment horizontal="center"/>
    </xf>
    <xf numFmtId="0" fontId="39" fillId="25" borderId="43" xfId="45" applyFont="1" applyFill="1" applyBorder="1" applyAlignment="1">
      <alignment horizontal="center"/>
    </xf>
    <xf numFmtId="0" fontId="42" fillId="4" borderId="224" xfId="40" applyFont="1" applyFill="1" applyBorder="1" applyAlignment="1">
      <alignment horizontal="center" vertical="center" textRotation="90" wrapText="1"/>
    </xf>
    <xf numFmtId="0" fontId="42" fillId="4" borderId="73" xfId="40" applyFont="1" applyFill="1" applyBorder="1" applyAlignment="1">
      <alignment horizontal="center" vertical="center" textRotation="90" wrapText="1"/>
    </xf>
    <xf numFmtId="0" fontId="22" fillId="0" borderId="0" xfId="45" applyFont="1" applyAlignment="1">
      <alignment horizontal="center" vertical="center"/>
    </xf>
    <xf numFmtId="0" fontId="39" fillId="25" borderId="287" xfId="45" applyFont="1" applyFill="1" applyBorder="1" applyAlignment="1">
      <alignment horizontal="center" vertical="center"/>
    </xf>
    <xf numFmtId="0" fontId="33" fillId="25" borderId="257" xfId="49" applyFill="1" applyBorder="1" applyAlignment="1">
      <alignment horizontal="center" vertical="center"/>
    </xf>
    <xf numFmtId="0" fontId="39" fillId="25" borderId="257" xfId="45" applyFont="1" applyFill="1" applyBorder="1" applyAlignment="1">
      <alignment horizontal="center" vertical="center"/>
    </xf>
    <xf numFmtId="0" fontId="39" fillId="25" borderId="257" xfId="45" applyFont="1" applyFill="1" applyBorder="1" applyAlignment="1">
      <alignment horizontal="center" textRotation="90"/>
    </xf>
    <xf numFmtId="0" fontId="39" fillId="25" borderId="288" xfId="45" applyFont="1" applyFill="1" applyBorder="1" applyAlignment="1">
      <alignment horizontal="center" textRotation="90"/>
    </xf>
    <xf numFmtId="0" fontId="39" fillId="25" borderId="286" xfId="45" applyFont="1" applyFill="1" applyBorder="1" applyAlignment="1">
      <alignment horizontal="center" vertical="center"/>
    </xf>
    <xf numFmtId="0" fontId="39" fillId="25" borderId="254" xfId="45" applyFont="1" applyFill="1" applyBorder="1" applyAlignment="1">
      <alignment horizontal="center" textRotation="90"/>
    </xf>
    <xf numFmtId="0" fontId="44" fillId="27" borderId="257" xfId="40" applyFont="1" applyFill="1" applyBorder="1" applyAlignment="1">
      <alignment horizontal="center" vertical="center" wrapText="1"/>
    </xf>
    <xf numFmtId="0" fontId="39" fillId="27" borderId="257" xfId="0" applyFont="1" applyFill="1" applyBorder="1" applyAlignment="1">
      <alignment horizontal="center" vertical="center" wrapText="1"/>
    </xf>
    <xf numFmtId="0" fontId="39" fillId="27" borderId="257" xfId="0" applyFont="1" applyFill="1" applyBorder="1" applyAlignment="1">
      <alignment vertical="center"/>
    </xf>
    <xf numFmtId="0" fontId="42" fillId="4" borderId="290" xfId="40" applyFont="1" applyFill="1" applyBorder="1" applyAlignment="1">
      <alignment horizontal="center" vertical="center" textRotation="90" wrapText="1"/>
    </xf>
    <xf numFmtId="1" fontId="23" fillId="25" borderId="46" xfId="45" applyNumberFormat="1" applyFont="1" applyFill="1" applyBorder="1" applyAlignment="1">
      <alignment horizontal="center" vertical="center"/>
    </xf>
    <xf numFmtId="1" fontId="23" fillId="25" borderId="160" xfId="45" applyNumberFormat="1" applyFont="1" applyFill="1" applyBorder="1" applyAlignment="1">
      <alignment horizontal="center" vertical="center"/>
    </xf>
    <xf numFmtId="1" fontId="23" fillId="25" borderId="300" xfId="45" applyNumberFormat="1" applyFont="1" applyFill="1" applyBorder="1" applyAlignment="1">
      <alignment horizontal="center" vertical="center"/>
    </xf>
    <xf numFmtId="0" fontId="39" fillId="25" borderId="289" xfId="45" applyFont="1" applyFill="1" applyBorder="1" applyAlignment="1">
      <alignment horizontal="center" textRotation="90"/>
    </xf>
    <xf numFmtId="0" fontId="49" fillId="0" borderId="221" xfId="50" applyFont="1" applyBorder="1" applyAlignment="1" applyProtection="1">
      <alignment horizontal="center" vertical="center"/>
      <protection locked="0"/>
    </xf>
    <xf numFmtId="0" fontId="0" fillId="0" borderId="221" xfId="0" applyBorder="1" applyAlignment="1">
      <alignment horizontal="center" vertical="center"/>
    </xf>
    <xf numFmtId="0" fontId="49" fillId="0" borderId="315" xfId="50" applyFont="1" applyBorder="1" applyAlignment="1" applyProtection="1">
      <alignment horizontal="left" vertical="center"/>
      <protection locked="0"/>
    </xf>
    <xf numFmtId="0" fontId="0" fillId="0" borderId="315" xfId="0" applyBorder="1" applyAlignment="1">
      <alignment horizontal="left" vertical="center"/>
    </xf>
    <xf numFmtId="0" fontId="49" fillId="0" borderId="313" xfId="50" applyFont="1" applyBorder="1" applyAlignment="1" applyProtection="1">
      <alignment horizontal="center" vertical="center"/>
      <protection locked="0"/>
    </xf>
    <xf numFmtId="0" fontId="49" fillId="0" borderId="314" xfId="50" applyFont="1" applyBorder="1" applyAlignment="1" applyProtection="1">
      <alignment horizontal="left" vertical="center"/>
      <protection locked="0"/>
    </xf>
    <xf numFmtId="0" fontId="49" fillId="0" borderId="311" xfId="50" applyFont="1" applyBorder="1" applyAlignment="1" applyProtection="1">
      <alignment horizontal="center" vertical="center"/>
      <protection locked="0"/>
    </xf>
    <xf numFmtId="0" fontId="0" fillId="0" borderId="86" xfId="0" applyBorder="1" applyAlignment="1">
      <alignment horizontal="center" vertical="center"/>
    </xf>
    <xf numFmtId="0" fontId="50" fillId="36" borderId="89" xfId="50" applyFont="1" applyFill="1" applyBorder="1" applyAlignment="1">
      <alignment horizontal="center" vertical="center"/>
    </xf>
    <xf numFmtId="0" fontId="0" fillId="36" borderId="88" xfId="0" applyFill="1" applyBorder="1" applyAlignment="1">
      <alignment horizontal="center" vertical="center"/>
    </xf>
    <xf numFmtId="0" fontId="0" fillId="36" borderId="30" xfId="0" applyFill="1" applyBorder="1" applyAlignment="1">
      <alignment horizontal="center" vertical="center"/>
    </xf>
    <xf numFmtId="0" fontId="49" fillId="0" borderId="263" xfId="50" applyFont="1" applyBorder="1" applyAlignment="1" applyProtection="1">
      <alignment horizontal="left" vertical="center"/>
      <protection locked="0"/>
    </xf>
    <xf numFmtId="0" fontId="0" fillId="0" borderId="97" xfId="0" applyBorder="1" applyAlignment="1">
      <alignment horizontal="left" vertical="center"/>
    </xf>
    <xf numFmtId="0" fontId="50" fillId="36" borderId="88" xfId="50" applyFont="1" applyFill="1" applyBorder="1" applyAlignment="1">
      <alignment horizontal="center" vertical="center"/>
    </xf>
    <xf numFmtId="0" fontId="50" fillId="36" borderId="30" xfId="50" applyFont="1" applyFill="1" applyBorder="1" applyAlignment="1">
      <alignment horizontal="center" vertical="center"/>
    </xf>
    <xf numFmtId="0" fontId="50" fillId="0" borderId="102" xfId="5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 wrapText="1"/>
    </xf>
    <xf numFmtId="0" fontId="49" fillId="0" borderId="104" xfId="50" applyFont="1" applyBorder="1" applyAlignment="1" applyProtection="1">
      <alignment horizontal="center" vertical="center"/>
      <protection locked="0"/>
    </xf>
    <xf numFmtId="0" fontId="49" fillId="0" borderId="91" xfId="50" applyFont="1" applyBorder="1" applyAlignment="1" applyProtection="1">
      <alignment horizontal="center" vertical="center"/>
      <protection locked="0"/>
    </xf>
    <xf numFmtId="0" fontId="49" fillId="0" borderId="86" xfId="5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91" xfId="0" applyBorder="1" applyAlignment="1">
      <alignment horizontal="center" vertical="center"/>
    </xf>
    <xf numFmtId="0" fontId="49" fillId="0" borderId="278" xfId="50" applyFont="1" applyBorder="1" applyAlignment="1" applyProtection="1">
      <alignment horizontal="left" vertical="center"/>
      <protection locked="0"/>
    </xf>
    <xf numFmtId="0" fontId="49" fillId="0" borderId="122" xfId="50" applyFont="1" applyBorder="1" applyAlignment="1" applyProtection="1">
      <alignment horizontal="left" vertical="center"/>
      <protection locked="0"/>
    </xf>
    <xf numFmtId="0" fontId="49" fillId="0" borderId="15" xfId="50" applyFont="1" applyBorder="1" applyAlignment="1" applyProtection="1">
      <alignment horizontal="left" vertical="center"/>
      <protection locked="0"/>
    </xf>
    <xf numFmtId="0" fontId="53" fillId="0" borderId="225" xfId="50" applyFont="1" applyBorder="1" applyAlignment="1" applyProtection="1">
      <alignment horizontal="center" vertical="center" wrapText="1"/>
      <protection locked="0"/>
    </xf>
    <xf numFmtId="0" fontId="53" fillId="0" borderId="226" xfId="50" applyFont="1" applyBorder="1" applyAlignment="1" applyProtection="1">
      <alignment horizontal="center" vertical="center"/>
      <protection locked="0"/>
    </xf>
    <xf numFmtId="0" fontId="52" fillId="0" borderId="99" xfId="50" applyFont="1" applyBorder="1" applyAlignment="1">
      <alignment horizontal="center" vertical="center"/>
    </xf>
    <xf numFmtId="0" fontId="52" fillId="0" borderId="0" xfId="50" applyFont="1" applyAlignment="1">
      <alignment horizontal="center" vertical="center"/>
    </xf>
    <xf numFmtId="0" fontId="50" fillId="0" borderId="100" xfId="50" applyFont="1" applyBorder="1" applyAlignment="1">
      <alignment horizontal="center" vertical="center"/>
    </xf>
    <xf numFmtId="0" fontId="50" fillId="0" borderId="103" xfId="50" applyFont="1" applyBorder="1" applyAlignment="1">
      <alignment horizontal="center" vertical="center"/>
    </xf>
    <xf numFmtId="0" fontId="50" fillId="0" borderId="101" xfId="50" applyFont="1" applyBorder="1" applyAlignment="1">
      <alignment horizontal="center" vertical="center"/>
    </xf>
    <xf numFmtId="0" fontId="50" fillId="0" borderId="94" xfId="50" applyFont="1" applyBorder="1" applyAlignment="1">
      <alignment horizontal="center" vertical="center"/>
    </xf>
    <xf numFmtId="0" fontId="50" fillId="0" borderId="96" xfId="50" applyFont="1" applyBorder="1" applyAlignment="1">
      <alignment horizontal="center" vertical="center"/>
    </xf>
    <xf numFmtId="0" fontId="50" fillId="0" borderId="95" xfId="50" applyFont="1" applyBorder="1" applyAlignment="1">
      <alignment horizontal="center" vertical="center"/>
    </xf>
    <xf numFmtId="0" fontId="49" fillId="0" borderId="140" xfId="50" applyFont="1" applyBorder="1" applyAlignment="1" applyProtection="1">
      <alignment horizontal="left" vertical="center" shrinkToFit="1"/>
      <protection locked="0"/>
    </xf>
    <xf numFmtId="0" fontId="49" fillId="0" borderId="141" xfId="50" applyFont="1" applyBorder="1" applyAlignment="1" applyProtection="1">
      <alignment horizontal="left" vertical="center" shrinkToFit="1"/>
      <protection locked="0"/>
    </xf>
    <xf numFmtId="0" fontId="49" fillId="0" borderId="319" xfId="50" applyFont="1" applyBorder="1" applyAlignment="1" applyProtection="1">
      <alignment horizontal="left" vertical="center"/>
      <protection locked="0"/>
    </xf>
    <xf numFmtId="0" fontId="0" fillId="0" borderId="319" xfId="0" applyBorder="1" applyAlignment="1">
      <alignment horizontal="left" vertical="center"/>
    </xf>
    <xf numFmtId="0" fontId="49" fillId="0" borderId="320" xfId="50" applyFont="1" applyBorder="1" applyAlignment="1" applyProtection="1">
      <alignment horizontal="center" vertical="center"/>
      <protection locked="0"/>
    </xf>
    <xf numFmtId="0" fontId="0" fillId="0" borderId="320" xfId="0" applyBorder="1" applyAlignment="1">
      <alignment horizontal="center" vertical="center"/>
    </xf>
    <xf numFmtId="0" fontId="0" fillId="36" borderId="88" xfId="0" applyFill="1" applyBorder="1" applyAlignment="1">
      <alignment horizontal="center"/>
    </xf>
    <xf numFmtId="0" fontId="0" fillId="36" borderId="30" xfId="0" applyFill="1" applyBorder="1" applyAlignment="1">
      <alignment horizontal="center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/>
    <cellStyle name="Normál 2 2" xfId="47"/>
    <cellStyle name="Normál 3" xfId="48"/>
    <cellStyle name="Normál 3 2" xfId="49"/>
    <cellStyle name="Normál_bsc_kep_terv_onkorm_szakir" xfId="39"/>
    <cellStyle name="Normál_H_B séma 0323" xfId="40"/>
    <cellStyle name="Normál_H_B séma 0323 2" xfId="45"/>
    <cellStyle name="Normál_Hír" xfId="50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GJ241"/>
  <sheetViews>
    <sheetView tabSelected="1" zoomScaleNormal="100" zoomScaleSheetLayoutView="75" zoomScalePage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4" sqref="C14"/>
    </sheetView>
  </sheetViews>
  <sheetFormatPr defaultColWidth="10.6640625" defaultRowHeight="15.75" x14ac:dyDescent="0.25"/>
  <cols>
    <col min="1" max="1" width="17.1640625" style="1" customWidth="1"/>
    <col min="2" max="2" width="7.1640625" style="2" customWidth="1"/>
    <col min="3" max="3" width="65.83203125" style="2" bestFit="1" customWidth="1"/>
    <col min="4" max="15" width="5.83203125" style="22" customWidth="1"/>
    <col min="16" max="17" width="6" style="22" customWidth="1"/>
    <col min="18" max="19" width="5.83203125" style="22" customWidth="1"/>
    <col min="20" max="22" width="5.6640625" style="22" customWidth="1"/>
    <col min="23" max="23" width="6" style="22" customWidth="1"/>
    <col min="24" max="24" width="5.6640625" style="22" customWidth="1"/>
    <col min="25" max="28" width="5.83203125" style="22" customWidth="1"/>
    <col min="29" max="29" width="6" style="22" customWidth="1"/>
    <col min="30" max="31" width="5.83203125" style="22" customWidth="1"/>
    <col min="32" max="32" width="6" style="22" customWidth="1"/>
    <col min="33" max="37" width="5.83203125" style="22" customWidth="1"/>
    <col min="38" max="38" width="5.6640625" style="22" customWidth="1"/>
    <col min="39" max="39" width="5.83203125" style="22" customWidth="1"/>
    <col min="40" max="41" width="6" style="22" customWidth="1"/>
    <col min="42" max="42" width="5.6640625" style="22" customWidth="1"/>
    <col min="43" max="47" width="5.83203125" style="22" customWidth="1"/>
    <col min="48" max="49" width="5.6640625" style="22" customWidth="1"/>
    <col min="50" max="51" width="5.83203125" style="22" customWidth="1"/>
    <col min="52" max="53" width="5.6640625" style="22" customWidth="1"/>
    <col min="54" max="55" width="5.83203125" style="22" customWidth="1"/>
    <col min="56" max="56" width="5.6640625" style="22" customWidth="1"/>
    <col min="57" max="57" width="10.83203125" style="22" customWidth="1"/>
    <col min="58" max="58" width="25.83203125" style="2" customWidth="1"/>
    <col min="59" max="59" width="24.33203125" style="2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 x14ac:dyDescent="0.2">
      <c r="A1" s="627" t="s">
        <v>0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627"/>
      <c r="AZ1" s="627"/>
      <c r="BA1" s="627"/>
      <c r="BB1" s="627"/>
      <c r="BC1" s="627"/>
      <c r="BD1" s="627"/>
      <c r="BE1" s="627"/>
    </row>
    <row r="2" spans="1:59" ht="23.25" x14ac:dyDescent="0.2">
      <c r="A2" s="628" t="s">
        <v>1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8"/>
      <c r="AU2" s="628"/>
      <c r="AV2" s="628"/>
      <c r="AW2" s="628"/>
      <c r="AX2" s="628"/>
      <c r="AY2" s="628"/>
      <c r="AZ2" s="628"/>
      <c r="BA2" s="628"/>
      <c r="BB2" s="628"/>
      <c r="BC2" s="628"/>
      <c r="BD2" s="628"/>
      <c r="BE2" s="628"/>
    </row>
    <row r="3" spans="1:59" ht="21.95" customHeight="1" x14ac:dyDescent="0.2">
      <c r="A3" s="628" t="s">
        <v>491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8"/>
      <c r="AJ3" s="628"/>
      <c r="AK3" s="628"/>
      <c r="AL3" s="628"/>
      <c r="AM3" s="628"/>
      <c r="AN3" s="628"/>
      <c r="AO3" s="628"/>
      <c r="AP3" s="628"/>
      <c r="AQ3" s="628"/>
      <c r="AR3" s="628"/>
      <c r="AS3" s="628"/>
      <c r="AT3" s="628"/>
      <c r="AU3" s="628"/>
      <c r="AV3" s="628"/>
      <c r="AW3" s="628"/>
      <c r="AX3" s="628"/>
      <c r="AY3" s="628"/>
      <c r="AZ3" s="628"/>
      <c r="BA3" s="628"/>
      <c r="BB3" s="628"/>
      <c r="BC3" s="628"/>
      <c r="BD3" s="628"/>
      <c r="BE3" s="628"/>
    </row>
    <row r="4" spans="1:59" ht="21.95" customHeight="1" thickBot="1" x14ac:dyDescent="0.25">
      <c r="A4" s="629" t="s">
        <v>2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  <c r="AH4" s="629"/>
      <c r="AI4" s="629"/>
      <c r="AJ4" s="629"/>
      <c r="AK4" s="629"/>
      <c r="AL4" s="629"/>
      <c r="AM4" s="629"/>
      <c r="AN4" s="629"/>
      <c r="AO4" s="629"/>
      <c r="AP4" s="629"/>
      <c r="AQ4" s="629"/>
      <c r="AR4" s="629"/>
      <c r="AS4" s="629"/>
      <c r="AT4" s="629"/>
      <c r="AU4" s="629"/>
      <c r="AV4" s="629"/>
      <c r="AW4" s="629"/>
      <c r="AX4" s="629"/>
      <c r="AY4" s="629"/>
      <c r="AZ4" s="629"/>
      <c r="BA4" s="629"/>
      <c r="BB4" s="629"/>
      <c r="BC4" s="629"/>
      <c r="BD4" s="629"/>
      <c r="BE4" s="629"/>
    </row>
    <row r="5" spans="1:59" ht="15.75" customHeight="1" thickTop="1" thickBot="1" x14ac:dyDescent="0.25">
      <c r="A5" s="630" t="s">
        <v>3</v>
      </c>
      <c r="B5" s="633" t="s">
        <v>4</v>
      </c>
      <c r="C5" s="636" t="s">
        <v>5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666" t="s">
        <v>6</v>
      </c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7"/>
      <c r="AS5" s="667"/>
      <c r="AT5" s="667"/>
      <c r="AU5" s="667"/>
      <c r="AV5" s="667"/>
      <c r="AW5" s="667"/>
      <c r="AX5" s="667"/>
      <c r="AY5" s="668"/>
      <c r="AZ5" s="660" t="s">
        <v>7</v>
      </c>
      <c r="BA5" s="661"/>
      <c r="BB5" s="661"/>
      <c r="BC5" s="661"/>
      <c r="BD5" s="661"/>
      <c r="BE5" s="662"/>
      <c r="BF5" s="653" t="s">
        <v>8</v>
      </c>
      <c r="BG5" s="655" t="s">
        <v>9</v>
      </c>
    </row>
    <row r="6" spans="1:59" ht="15.75" customHeight="1" x14ac:dyDescent="0.25">
      <c r="A6" s="631"/>
      <c r="B6" s="634"/>
      <c r="C6" s="637"/>
      <c r="D6" s="612" t="s">
        <v>10</v>
      </c>
      <c r="E6" s="613"/>
      <c r="F6" s="613"/>
      <c r="G6" s="613"/>
      <c r="H6" s="613"/>
      <c r="I6" s="614"/>
      <c r="J6" s="612" t="s">
        <v>11</v>
      </c>
      <c r="K6" s="613"/>
      <c r="L6" s="613"/>
      <c r="M6" s="613"/>
      <c r="N6" s="613"/>
      <c r="O6" s="614"/>
      <c r="P6" s="612" t="s">
        <v>12</v>
      </c>
      <c r="Q6" s="613"/>
      <c r="R6" s="613"/>
      <c r="S6" s="613"/>
      <c r="T6" s="613"/>
      <c r="U6" s="614"/>
      <c r="V6" s="612" t="s">
        <v>13</v>
      </c>
      <c r="W6" s="613"/>
      <c r="X6" s="613"/>
      <c r="Y6" s="613"/>
      <c r="Z6" s="613"/>
      <c r="AA6" s="614"/>
      <c r="AB6" s="612" t="s">
        <v>14</v>
      </c>
      <c r="AC6" s="613"/>
      <c r="AD6" s="613"/>
      <c r="AE6" s="613"/>
      <c r="AF6" s="613"/>
      <c r="AG6" s="614"/>
      <c r="AH6" s="612" t="s">
        <v>15</v>
      </c>
      <c r="AI6" s="613"/>
      <c r="AJ6" s="613"/>
      <c r="AK6" s="613"/>
      <c r="AL6" s="613"/>
      <c r="AM6" s="614"/>
      <c r="AN6" s="612" t="s">
        <v>16</v>
      </c>
      <c r="AO6" s="613"/>
      <c r="AP6" s="613"/>
      <c r="AQ6" s="613"/>
      <c r="AR6" s="613"/>
      <c r="AS6" s="614"/>
      <c r="AT6" s="612" t="s">
        <v>17</v>
      </c>
      <c r="AU6" s="613"/>
      <c r="AV6" s="613"/>
      <c r="AW6" s="613"/>
      <c r="AX6" s="613"/>
      <c r="AY6" s="639"/>
      <c r="AZ6" s="663"/>
      <c r="BA6" s="664"/>
      <c r="BB6" s="664"/>
      <c r="BC6" s="664"/>
      <c r="BD6" s="664"/>
      <c r="BE6" s="665"/>
      <c r="BF6" s="654"/>
      <c r="BG6" s="656"/>
    </row>
    <row r="7" spans="1:59" ht="15.75" customHeight="1" x14ac:dyDescent="0.2">
      <c r="A7" s="631"/>
      <c r="B7" s="634"/>
      <c r="C7" s="637"/>
      <c r="D7" s="622" t="s">
        <v>18</v>
      </c>
      <c r="E7" s="623"/>
      <c r="F7" s="626" t="s">
        <v>19</v>
      </c>
      <c r="G7" s="623"/>
      <c r="H7" s="615" t="s">
        <v>20</v>
      </c>
      <c r="I7" s="617" t="s">
        <v>21</v>
      </c>
      <c r="J7" s="622" t="s">
        <v>18</v>
      </c>
      <c r="K7" s="623"/>
      <c r="L7" s="626" t="s">
        <v>19</v>
      </c>
      <c r="M7" s="623"/>
      <c r="N7" s="615" t="s">
        <v>20</v>
      </c>
      <c r="O7" s="617" t="s">
        <v>22</v>
      </c>
      <c r="P7" s="622" t="s">
        <v>18</v>
      </c>
      <c r="Q7" s="623"/>
      <c r="R7" s="626" t="s">
        <v>19</v>
      </c>
      <c r="S7" s="623"/>
      <c r="T7" s="615" t="s">
        <v>20</v>
      </c>
      <c r="U7" s="617" t="s">
        <v>22</v>
      </c>
      <c r="V7" s="622" t="s">
        <v>18</v>
      </c>
      <c r="W7" s="623"/>
      <c r="X7" s="626" t="s">
        <v>19</v>
      </c>
      <c r="Y7" s="623"/>
      <c r="Z7" s="615" t="s">
        <v>20</v>
      </c>
      <c r="AA7" s="617" t="s">
        <v>22</v>
      </c>
      <c r="AB7" s="622" t="s">
        <v>18</v>
      </c>
      <c r="AC7" s="623"/>
      <c r="AD7" s="626" t="s">
        <v>19</v>
      </c>
      <c r="AE7" s="623"/>
      <c r="AF7" s="615" t="s">
        <v>20</v>
      </c>
      <c r="AG7" s="617" t="s">
        <v>22</v>
      </c>
      <c r="AH7" s="622" t="s">
        <v>18</v>
      </c>
      <c r="AI7" s="623"/>
      <c r="AJ7" s="626" t="s">
        <v>19</v>
      </c>
      <c r="AK7" s="623"/>
      <c r="AL7" s="615" t="s">
        <v>20</v>
      </c>
      <c r="AM7" s="617" t="s">
        <v>22</v>
      </c>
      <c r="AN7" s="622" t="s">
        <v>18</v>
      </c>
      <c r="AO7" s="623"/>
      <c r="AP7" s="626" t="s">
        <v>19</v>
      </c>
      <c r="AQ7" s="623"/>
      <c r="AR7" s="615" t="s">
        <v>20</v>
      </c>
      <c r="AS7" s="617" t="s">
        <v>22</v>
      </c>
      <c r="AT7" s="622" t="s">
        <v>18</v>
      </c>
      <c r="AU7" s="623"/>
      <c r="AV7" s="626" t="s">
        <v>19</v>
      </c>
      <c r="AW7" s="623"/>
      <c r="AX7" s="615" t="s">
        <v>20</v>
      </c>
      <c r="AY7" s="617" t="s">
        <v>21</v>
      </c>
      <c r="AZ7" s="622" t="s">
        <v>18</v>
      </c>
      <c r="BA7" s="623"/>
      <c r="BB7" s="626" t="s">
        <v>19</v>
      </c>
      <c r="BC7" s="623"/>
      <c r="BD7" s="615" t="s">
        <v>20</v>
      </c>
      <c r="BE7" s="650" t="s">
        <v>23</v>
      </c>
      <c r="BF7" s="654"/>
      <c r="BG7" s="656"/>
    </row>
    <row r="8" spans="1:59" ht="80.099999999999994" customHeight="1" thickBot="1" x14ac:dyDescent="0.25">
      <c r="A8" s="632"/>
      <c r="B8" s="635"/>
      <c r="C8" s="638"/>
      <c r="D8" s="169" t="s">
        <v>24</v>
      </c>
      <c r="E8" s="170" t="s">
        <v>25</v>
      </c>
      <c r="F8" s="171" t="s">
        <v>24</v>
      </c>
      <c r="G8" s="170" t="s">
        <v>25</v>
      </c>
      <c r="H8" s="616"/>
      <c r="I8" s="618"/>
      <c r="J8" s="169" t="s">
        <v>24</v>
      </c>
      <c r="K8" s="170" t="s">
        <v>25</v>
      </c>
      <c r="L8" s="171" t="s">
        <v>24</v>
      </c>
      <c r="M8" s="170" t="s">
        <v>25</v>
      </c>
      <c r="N8" s="616"/>
      <c r="O8" s="618"/>
      <c r="P8" s="169" t="s">
        <v>24</v>
      </c>
      <c r="Q8" s="170" t="s">
        <v>25</v>
      </c>
      <c r="R8" s="171" t="s">
        <v>24</v>
      </c>
      <c r="S8" s="170" t="s">
        <v>25</v>
      </c>
      <c r="T8" s="616"/>
      <c r="U8" s="618"/>
      <c r="V8" s="169" t="s">
        <v>24</v>
      </c>
      <c r="W8" s="170" t="s">
        <v>25</v>
      </c>
      <c r="X8" s="171" t="s">
        <v>24</v>
      </c>
      <c r="Y8" s="170" t="s">
        <v>25</v>
      </c>
      <c r="Z8" s="616"/>
      <c r="AA8" s="618"/>
      <c r="AB8" s="169" t="s">
        <v>24</v>
      </c>
      <c r="AC8" s="170" t="s">
        <v>25</v>
      </c>
      <c r="AD8" s="171" t="s">
        <v>24</v>
      </c>
      <c r="AE8" s="170" t="s">
        <v>25</v>
      </c>
      <c r="AF8" s="616"/>
      <c r="AG8" s="618"/>
      <c r="AH8" s="169" t="s">
        <v>24</v>
      </c>
      <c r="AI8" s="170" t="s">
        <v>25</v>
      </c>
      <c r="AJ8" s="171" t="s">
        <v>24</v>
      </c>
      <c r="AK8" s="170" t="s">
        <v>25</v>
      </c>
      <c r="AL8" s="616"/>
      <c r="AM8" s="618"/>
      <c r="AN8" s="169" t="s">
        <v>24</v>
      </c>
      <c r="AO8" s="170" t="s">
        <v>25</v>
      </c>
      <c r="AP8" s="171" t="s">
        <v>24</v>
      </c>
      <c r="AQ8" s="170" t="s">
        <v>25</v>
      </c>
      <c r="AR8" s="616"/>
      <c r="AS8" s="618"/>
      <c r="AT8" s="169" t="s">
        <v>24</v>
      </c>
      <c r="AU8" s="170" t="s">
        <v>25</v>
      </c>
      <c r="AV8" s="171" t="s">
        <v>24</v>
      </c>
      <c r="AW8" s="170" t="s">
        <v>25</v>
      </c>
      <c r="AX8" s="616"/>
      <c r="AY8" s="618"/>
      <c r="AZ8" s="169" t="s">
        <v>24</v>
      </c>
      <c r="BA8" s="170" t="s">
        <v>25</v>
      </c>
      <c r="BB8" s="171" t="s">
        <v>24</v>
      </c>
      <c r="BC8" s="170" t="s">
        <v>25</v>
      </c>
      <c r="BD8" s="616"/>
      <c r="BE8" s="651"/>
      <c r="BF8" s="654"/>
      <c r="BG8" s="656"/>
    </row>
    <row r="9" spans="1:59" s="3" customFormat="1" ht="15.6" customHeight="1" x14ac:dyDescent="0.3">
      <c r="A9" s="172"/>
      <c r="B9" s="173"/>
      <c r="C9" s="174" t="s">
        <v>26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652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4"/>
      <c r="AN9" s="624"/>
      <c r="AO9" s="624"/>
      <c r="AP9" s="624"/>
      <c r="AQ9" s="624"/>
      <c r="AR9" s="624"/>
      <c r="AS9" s="624"/>
      <c r="AT9" s="624"/>
      <c r="AU9" s="624"/>
      <c r="AV9" s="624"/>
      <c r="AW9" s="624"/>
      <c r="AX9" s="624"/>
      <c r="AY9" s="625"/>
      <c r="AZ9" s="176"/>
      <c r="BA9" s="177" t="str">
        <f>IF(AZ9=0,"",AZ9)</f>
        <v/>
      </c>
      <c r="BB9" s="177"/>
      <c r="BC9" s="177"/>
      <c r="BD9" s="177"/>
      <c r="BE9" s="178"/>
      <c r="BF9" s="130"/>
      <c r="BG9" s="179"/>
    </row>
    <row r="10" spans="1:59" s="12" customFormat="1" ht="15.75" customHeight="1" x14ac:dyDescent="0.3">
      <c r="A10" s="180" t="s">
        <v>27</v>
      </c>
      <c r="B10" s="181" t="s">
        <v>28</v>
      </c>
      <c r="C10" s="531" t="s">
        <v>29</v>
      </c>
      <c r="D10" s="183"/>
      <c r="E10" s="184" t="str">
        <f t="shared" ref="E10:E15" si="0">IF(D10*14=0,"",D10*14)</f>
        <v/>
      </c>
      <c r="F10" s="183">
        <v>8</v>
      </c>
      <c r="G10" s="184">
        <v>180</v>
      </c>
      <c r="H10" s="183">
        <v>8</v>
      </c>
      <c r="I10" s="185" t="s">
        <v>30</v>
      </c>
      <c r="J10" s="186"/>
      <c r="K10" s="184" t="str">
        <f t="shared" ref="K10:K50" si="1">IF(J10*14=0,"",J10*14)</f>
        <v/>
      </c>
      <c r="L10" s="183"/>
      <c r="M10" s="184" t="str">
        <f t="shared" ref="M10:M50" si="2">IF(L10*14=0,"",L10*14)</f>
        <v/>
      </c>
      <c r="N10" s="183"/>
      <c r="O10" s="187"/>
      <c r="P10" s="183"/>
      <c r="Q10" s="184" t="str">
        <f t="shared" ref="Q10:Q50" si="3">IF(P10*14=0,"",P10*14)</f>
        <v/>
      </c>
      <c r="R10" s="183"/>
      <c r="S10" s="184" t="str">
        <f t="shared" ref="S10:S50" si="4">IF(R10*14=0,"",R10*14)</f>
        <v/>
      </c>
      <c r="T10" s="183"/>
      <c r="U10" s="185"/>
      <c r="V10" s="186"/>
      <c r="W10" s="184" t="str">
        <f t="shared" ref="W10:W22" si="5">IF(V10*14=0,"",V10*14)</f>
        <v/>
      </c>
      <c r="X10" s="183"/>
      <c r="Y10" s="184" t="str">
        <f t="shared" ref="Y10:Y22" si="6">IF(X10*14=0,"",X10*14)</f>
        <v/>
      </c>
      <c r="Z10" s="183"/>
      <c r="AA10" s="187"/>
      <c r="AB10" s="183"/>
      <c r="AC10" s="184" t="str">
        <f t="shared" ref="AC10:AC41" si="7">IF(AB10*14=0,"",AB10*14)</f>
        <v/>
      </c>
      <c r="AD10" s="183"/>
      <c r="AE10" s="184" t="str">
        <f t="shared" ref="AE10:AE39" si="8">IF(AD10*14=0,"",AD10*14)</f>
        <v/>
      </c>
      <c r="AF10" s="183"/>
      <c r="AG10" s="185"/>
      <c r="AH10" s="186"/>
      <c r="AI10" s="184" t="str">
        <f t="shared" ref="AI10:AI22" si="9">IF(AH10*14=0,"",AH10*14)</f>
        <v/>
      </c>
      <c r="AJ10" s="183"/>
      <c r="AK10" s="184" t="str">
        <f t="shared" ref="AK10:AK50" si="10">IF(AJ10*14=0,"",AJ10*14)</f>
        <v/>
      </c>
      <c r="AL10" s="183"/>
      <c r="AM10" s="187"/>
      <c r="AN10" s="186"/>
      <c r="AO10" s="184" t="str">
        <f t="shared" ref="AO10:AO50" si="11">IF(AN10*14=0,"",AN10*14)</f>
        <v/>
      </c>
      <c r="AP10" s="188"/>
      <c r="AQ10" s="184" t="str">
        <f t="shared" ref="AQ10:AQ50" si="12">IF(AP10*14=0,"",AP10*14)</f>
        <v/>
      </c>
      <c r="AR10" s="188"/>
      <c r="AS10" s="189"/>
      <c r="AT10" s="183"/>
      <c r="AU10" s="184" t="str">
        <f t="shared" ref="AU10:AU50" si="13">IF(AT10*14=0,"",AT10*14)</f>
        <v/>
      </c>
      <c r="AV10" s="183"/>
      <c r="AW10" s="184" t="str">
        <f t="shared" ref="AW10:AW50" si="14">IF(AV10*14=0,"",AV10*14)</f>
        <v/>
      </c>
      <c r="AX10" s="183"/>
      <c r="AY10" s="183"/>
      <c r="AZ10" s="190" t="str">
        <f t="shared" ref="AZ10:AZ22" si="15">IF(D10+J10+P10+V10+AB10+AH10+AN10+AT10=0,"",D10+J10+P10+V10+AB10+AH10+AN10+AT10)</f>
        <v/>
      </c>
      <c r="BA10" s="184" t="str">
        <f t="shared" ref="BA10:BA22" si="16">IF((D10+J10+P10+V10+AB10+AH10+AN10+AT10)*14=0,"",(D10+J10+P10+V10+AB10+AH10+AN10+AT10)*14)</f>
        <v/>
      </c>
      <c r="BB10" s="191">
        <f t="shared" ref="BB10:BB22" si="17">IF(F10+L10+R10+X10+AD10+AJ10+AP10+AV10=0,"",F10+L10+R10+X10+AD10+AJ10+AP10+AV10)</f>
        <v>8</v>
      </c>
      <c r="BC10" s="184">
        <v>180</v>
      </c>
      <c r="BD10" s="191">
        <f t="shared" ref="BD10:BD50" si="18">IF(N10+H10+T10+Z10+AF10+AL10+AR10+AX10=0,"",N10+H10+T10+Z10+AF10+AL10+AR10+AX10)</f>
        <v>8</v>
      </c>
      <c r="BE10" s="192">
        <f t="shared" ref="BE10:BE14" si="19">IF(D10+F10+L10+J10+P10+R10+V10+X10+AB10+AD10+AH10+AJ10+AN10+AP10+AT10+AV10=0,"",D10+F10+L10+J10+P10+R10+V10+X10+AB10+AD10+AH10+AJ10+AN10+AP10+AT10+AV10)</f>
        <v>8</v>
      </c>
      <c r="BF10" s="130" t="s">
        <v>31</v>
      </c>
      <c r="BG10" s="179" t="s">
        <v>32</v>
      </c>
    </row>
    <row r="11" spans="1:59" s="12" customFormat="1" ht="15.75" customHeight="1" x14ac:dyDescent="0.3">
      <c r="A11" s="193" t="s">
        <v>33</v>
      </c>
      <c r="B11" s="194" t="s">
        <v>28</v>
      </c>
      <c r="C11" s="531" t="s">
        <v>34</v>
      </c>
      <c r="D11" s="183"/>
      <c r="E11" s="184"/>
      <c r="F11" s="183">
        <v>4</v>
      </c>
      <c r="G11" s="184">
        <f>IF(F11*15=0,"",F11*15)</f>
        <v>60</v>
      </c>
      <c r="H11" s="183">
        <v>3</v>
      </c>
      <c r="I11" s="185" t="s">
        <v>30</v>
      </c>
      <c r="J11" s="186"/>
      <c r="K11" s="184"/>
      <c r="L11" s="183"/>
      <c r="M11" s="184"/>
      <c r="N11" s="183"/>
      <c r="O11" s="187"/>
      <c r="P11" s="183"/>
      <c r="Q11" s="184"/>
      <c r="R11" s="183"/>
      <c r="S11" s="184"/>
      <c r="T11" s="183"/>
      <c r="U11" s="185"/>
      <c r="V11" s="186"/>
      <c r="W11" s="184"/>
      <c r="X11" s="183"/>
      <c r="Y11" s="184"/>
      <c r="Z11" s="183"/>
      <c r="AA11" s="187"/>
      <c r="AB11" s="183"/>
      <c r="AC11" s="184"/>
      <c r="AD11" s="183"/>
      <c r="AE11" s="184"/>
      <c r="AF11" s="183"/>
      <c r="AG11" s="185"/>
      <c r="AH11" s="186"/>
      <c r="AI11" s="184"/>
      <c r="AJ11" s="183"/>
      <c r="AK11" s="184"/>
      <c r="AL11" s="183"/>
      <c r="AM11" s="187"/>
      <c r="AN11" s="186"/>
      <c r="AO11" s="184"/>
      <c r="AP11" s="188"/>
      <c r="AQ11" s="184"/>
      <c r="AR11" s="188"/>
      <c r="AS11" s="189"/>
      <c r="AT11" s="183"/>
      <c r="AU11" s="184"/>
      <c r="AV11" s="183"/>
      <c r="AW11" s="184"/>
      <c r="AX11" s="183"/>
      <c r="AY11" s="183"/>
      <c r="AZ11" s="190" t="str">
        <f t="shared" si="15"/>
        <v/>
      </c>
      <c r="BA11" s="184" t="str">
        <f t="shared" si="16"/>
        <v/>
      </c>
      <c r="BB11" s="191">
        <f t="shared" si="17"/>
        <v>4</v>
      </c>
      <c r="BC11" s="184">
        <f t="shared" ref="BC11" si="20">IF((L11+F11+R11+X11+AD11+AJ11+AP11+AV11)*14=0,"",(L11+F11+R11+X11+AD11+AJ11+AP11+AV11)*15)</f>
        <v>60</v>
      </c>
      <c r="BD11" s="191">
        <f t="shared" si="18"/>
        <v>3</v>
      </c>
      <c r="BE11" s="192">
        <f t="shared" si="19"/>
        <v>4</v>
      </c>
      <c r="BF11" s="130" t="s">
        <v>31</v>
      </c>
      <c r="BG11" s="179" t="s">
        <v>32</v>
      </c>
    </row>
    <row r="12" spans="1:59" s="12" customFormat="1" ht="15.75" customHeight="1" x14ac:dyDescent="0.3">
      <c r="A12" s="193" t="s">
        <v>35</v>
      </c>
      <c r="B12" s="194" t="s">
        <v>28</v>
      </c>
      <c r="C12" s="531" t="s">
        <v>36</v>
      </c>
      <c r="D12" s="183"/>
      <c r="E12" s="184"/>
      <c r="F12" s="183">
        <v>5</v>
      </c>
      <c r="G12" s="184">
        <f>IF(F12*18=0,"",F12*18)</f>
        <v>90</v>
      </c>
      <c r="H12" s="183">
        <v>5</v>
      </c>
      <c r="I12" s="185" t="s">
        <v>30</v>
      </c>
      <c r="J12" s="186"/>
      <c r="K12" s="184"/>
      <c r="L12" s="183"/>
      <c r="M12" s="184"/>
      <c r="N12" s="183"/>
      <c r="O12" s="187"/>
      <c r="P12" s="183"/>
      <c r="Q12" s="184"/>
      <c r="R12" s="183"/>
      <c r="S12" s="184"/>
      <c r="T12" s="183"/>
      <c r="U12" s="185"/>
      <c r="V12" s="186"/>
      <c r="W12" s="184"/>
      <c r="X12" s="183"/>
      <c r="Y12" s="184"/>
      <c r="Z12" s="183"/>
      <c r="AA12" s="187"/>
      <c r="AB12" s="183"/>
      <c r="AC12" s="184"/>
      <c r="AD12" s="183"/>
      <c r="AE12" s="184"/>
      <c r="AF12" s="183"/>
      <c r="AG12" s="185"/>
      <c r="AH12" s="186"/>
      <c r="AI12" s="184"/>
      <c r="AJ12" s="183"/>
      <c r="AK12" s="184"/>
      <c r="AL12" s="183"/>
      <c r="AM12" s="187"/>
      <c r="AN12" s="186"/>
      <c r="AO12" s="184"/>
      <c r="AP12" s="188"/>
      <c r="AQ12" s="184"/>
      <c r="AR12" s="188"/>
      <c r="AS12" s="189"/>
      <c r="AT12" s="183"/>
      <c r="AU12" s="184"/>
      <c r="AV12" s="183"/>
      <c r="AW12" s="184"/>
      <c r="AX12" s="183"/>
      <c r="AY12" s="183"/>
      <c r="AZ12" s="190" t="str">
        <f t="shared" si="15"/>
        <v/>
      </c>
      <c r="BA12" s="184" t="str">
        <f t="shared" si="16"/>
        <v/>
      </c>
      <c r="BB12" s="191">
        <f t="shared" si="17"/>
        <v>5</v>
      </c>
      <c r="BC12" s="184">
        <f>IF((L12+F12+R12+X12+AD12+AJ12+AP12+AV12)*18=0,"",(L12+F12+R12+X12+AD12+AJ12+AP12+AV12)*18)</f>
        <v>90</v>
      </c>
      <c r="BD12" s="191">
        <f t="shared" si="18"/>
        <v>5</v>
      </c>
      <c r="BE12" s="192">
        <f t="shared" si="19"/>
        <v>5</v>
      </c>
      <c r="BF12" s="130" t="s">
        <v>31</v>
      </c>
      <c r="BG12" s="179" t="s">
        <v>32</v>
      </c>
    </row>
    <row r="13" spans="1:59" s="12" customFormat="1" ht="15.75" customHeight="1" x14ac:dyDescent="0.3">
      <c r="A13" s="193" t="s">
        <v>37</v>
      </c>
      <c r="B13" s="194" t="s">
        <v>28</v>
      </c>
      <c r="C13" s="531" t="s">
        <v>38</v>
      </c>
      <c r="D13" s="183"/>
      <c r="E13" s="184"/>
      <c r="F13" s="183">
        <v>5</v>
      </c>
      <c r="G13" s="184">
        <f>IF(F13*18=0,"",F13*18)</f>
        <v>90</v>
      </c>
      <c r="H13" s="183">
        <v>5</v>
      </c>
      <c r="I13" s="185" t="s">
        <v>30</v>
      </c>
      <c r="J13" s="186"/>
      <c r="K13" s="184"/>
      <c r="L13" s="183"/>
      <c r="M13" s="184"/>
      <c r="N13" s="183"/>
      <c r="O13" s="187"/>
      <c r="P13" s="183"/>
      <c r="Q13" s="184"/>
      <c r="R13" s="183"/>
      <c r="S13" s="184"/>
      <c r="T13" s="183"/>
      <c r="U13" s="185"/>
      <c r="V13" s="186"/>
      <c r="W13" s="184"/>
      <c r="X13" s="183"/>
      <c r="Y13" s="184"/>
      <c r="Z13" s="183"/>
      <c r="AA13" s="187"/>
      <c r="AB13" s="183"/>
      <c r="AC13" s="184"/>
      <c r="AD13" s="183"/>
      <c r="AE13" s="184"/>
      <c r="AF13" s="183"/>
      <c r="AG13" s="185"/>
      <c r="AH13" s="186"/>
      <c r="AI13" s="184"/>
      <c r="AJ13" s="183"/>
      <c r="AK13" s="184"/>
      <c r="AL13" s="183"/>
      <c r="AM13" s="187"/>
      <c r="AN13" s="186"/>
      <c r="AO13" s="184"/>
      <c r="AP13" s="188"/>
      <c r="AQ13" s="184"/>
      <c r="AR13" s="188"/>
      <c r="AS13" s="189"/>
      <c r="AT13" s="183"/>
      <c r="AU13" s="184"/>
      <c r="AV13" s="183"/>
      <c r="AW13" s="184"/>
      <c r="AX13" s="183"/>
      <c r="AY13" s="183"/>
      <c r="AZ13" s="190" t="str">
        <f t="shared" si="15"/>
        <v/>
      </c>
      <c r="BA13" s="184" t="str">
        <f t="shared" si="16"/>
        <v/>
      </c>
      <c r="BB13" s="191">
        <f t="shared" si="17"/>
        <v>5</v>
      </c>
      <c r="BC13" s="184">
        <f>IF((L13+F13+R13+X13+AD13+AJ13+AP13+AV13)*18=0,"",(L13+F13+R13+X13+AD13+AJ13+AP13+AV13)*18)</f>
        <v>90</v>
      </c>
      <c r="BD13" s="191">
        <f t="shared" si="18"/>
        <v>5</v>
      </c>
      <c r="BE13" s="192">
        <f t="shared" si="19"/>
        <v>5</v>
      </c>
      <c r="BF13" s="130" t="s">
        <v>31</v>
      </c>
      <c r="BG13" s="179" t="s">
        <v>32</v>
      </c>
    </row>
    <row r="14" spans="1:59" s="12" customFormat="1" ht="15.75" customHeight="1" thickBot="1" x14ac:dyDescent="0.35">
      <c r="A14" s="606" t="s">
        <v>39</v>
      </c>
      <c r="B14" s="607" t="s">
        <v>28</v>
      </c>
      <c r="C14" s="532" t="s">
        <v>40</v>
      </c>
      <c r="D14" s="195"/>
      <c r="E14" s="196"/>
      <c r="F14" s="195">
        <v>8</v>
      </c>
      <c r="G14" s="196">
        <v>180</v>
      </c>
      <c r="H14" s="195">
        <v>6</v>
      </c>
      <c r="I14" s="197" t="s">
        <v>30</v>
      </c>
      <c r="J14" s="198"/>
      <c r="K14" s="196"/>
      <c r="L14" s="195"/>
      <c r="M14" s="196"/>
      <c r="N14" s="195"/>
      <c r="O14" s="199"/>
      <c r="P14" s="195"/>
      <c r="Q14" s="196"/>
      <c r="R14" s="195"/>
      <c r="S14" s="196"/>
      <c r="T14" s="195"/>
      <c r="U14" s="197"/>
      <c r="V14" s="198"/>
      <c r="W14" s="196"/>
      <c r="X14" s="195"/>
      <c r="Y14" s="196"/>
      <c r="Z14" s="195"/>
      <c r="AA14" s="199"/>
      <c r="AB14" s="195"/>
      <c r="AC14" s="196"/>
      <c r="AD14" s="195"/>
      <c r="AE14" s="196"/>
      <c r="AF14" s="195"/>
      <c r="AG14" s="197"/>
      <c r="AH14" s="198"/>
      <c r="AI14" s="196"/>
      <c r="AJ14" s="195"/>
      <c r="AK14" s="196"/>
      <c r="AL14" s="195"/>
      <c r="AM14" s="199"/>
      <c r="AN14" s="198"/>
      <c r="AO14" s="196"/>
      <c r="AP14" s="200"/>
      <c r="AQ14" s="196"/>
      <c r="AR14" s="200"/>
      <c r="AS14" s="201"/>
      <c r="AT14" s="195"/>
      <c r="AU14" s="196"/>
      <c r="AV14" s="195"/>
      <c r="AW14" s="196"/>
      <c r="AX14" s="195"/>
      <c r="AY14" s="195"/>
      <c r="AZ14" s="202" t="str">
        <f t="shared" si="15"/>
        <v/>
      </c>
      <c r="BA14" s="196" t="str">
        <f t="shared" si="16"/>
        <v/>
      </c>
      <c r="BB14" s="203">
        <f t="shared" si="17"/>
        <v>8</v>
      </c>
      <c r="BC14" s="196">
        <v>180</v>
      </c>
      <c r="BD14" s="203">
        <f t="shared" si="18"/>
        <v>6</v>
      </c>
      <c r="BE14" s="204">
        <f t="shared" si="19"/>
        <v>8</v>
      </c>
      <c r="BF14" s="145" t="s">
        <v>31</v>
      </c>
      <c r="BG14" s="146" t="s">
        <v>32</v>
      </c>
    </row>
    <row r="15" spans="1:59" s="131" customFormat="1" ht="15.75" customHeight="1" x14ac:dyDescent="0.3">
      <c r="A15" s="609" t="s">
        <v>489</v>
      </c>
      <c r="B15" s="611" t="s">
        <v>28</v>
      </c>
      <c r="C15" s="610" t="s">
        <v>490</v>
      </c>
      <c r="D15" s="134"/>
      <c r="E15" s="135" t="str">
        <f t="shared" si="0"/>
        <v/>
      </c>
      <c r="F15" s="134"/>
      <c r="G15" s="135" t="str">
        <f>IF(F15*14=0,"",F15*14)</f>
        <v/>
      </c>
      <c r="H15" s="134"/>
      <c r="I15" s="136"/>
      <c r="J15" s="137"/>
      <c r="K15" s="135" t="str">
        <f t="shared" si="1"/>
        <v/>
      </c>
      <c r="L15" s="134">
        <v>2</v>
      </c>
      <c r="M15" s="135">
        <f t="shared" si="2"/>
        <v>28</v>
      </c>
      <c r="N15" s="134">
        <v>2</v>
      </c>
      <c r="O15" s="138" t="s">
        <v>41</v>
      </c>
      <c r="P15" s="134"/>
      <c r="Q15" s="135" t="str">
        <f t="shared" si="3"/>
        <v/>
      </c>
      <c r="R15" s="134"/>
      <c r="S15" s="135" t="str">
        <f t="shared" si="4"/>
        <v/>
      </c>
      <c r="T15" s="134"/>
      <c r="U15" s="136"/>
      <c r="V15" s="137"/>
      <c r="W15" s="135" t="str">
        <f>IF(V15*14=0,"",V15*14)</f>
        <v/>
      </c>
      <c r="X15" s="134"/>
      <c r="Y15" s="135" t="str">
        <f t="shared" si="6"/>
        <v/>
      </c>
      <c r="Z15" s="134"/>
      <c r="AA15" s="138"/>
      <c r="AB15" s="134"/>
      <c r="AC15" s="135" t="str">
        <f t="shared" si="7"/>
        <v/>
      </c>
      <c r="AD15" s="134"/>
      <c r="AE15" s="135" t="str">
        <f t="shared" si="8"/>
        <v/>
      </c>
      <c r="AF15" s="134"/>
      <c r="AG15" s="136"/>
      <c r="AH15" s="137"/>
      <c r="AI15" s="135" t="str">
        <f t="shared" si="9"/>
        <v/>
      </c>
      <c r="AJ15" s="134"/>
      <c r="AK15" s="135" t="str">
        <f t="shared" si="10"/>
        <v/>
      </c>
      <c r="AL15" s="134"/>
      <c r="AM15" s="138"/>
      <c r="AN15" s="137"/>
      <c r="AO15" s="135" t="str">
        <f t="shared" si="11"/>
        <v/>
      </c>
      <c r="AP15" s="139"/>
      <c r="AQ15" s="135" t="str">
        <f t="shared" si="12"/>
        <v/>
      </c>
      <c r="AR15" s="139"/>
      <c r="AS15" s="140"/>
      <c r="AT15" s="134"/>
      <c r="AU15" s="135" t="str">
        <f t="shared" si="13"/>
        <v/>
      </c>
      <c r="AV15" s="134"/>
      <c r="AW15" s="135" t="str">
        <f t="shared" si="14"/>
        <v/>
      </c>
      <c r="AX15" s="134"/>
      <c r="AY15" s="134"/>
      <c r="AZ15" s="141" t="str">
        <f t="shared" si="15"/>
        <v/>
      </c>
      <c r="BA15" s="135" t="str">
        <f t="shared" si="16"/>
        <v/>
      </c>
      <c r="BB15" s="142">
        <f>IF(F15+L15+R15+X15+AD15+AJ15+AP15+AV15=0,"",F15+L15+R15+X15+AD15+AJ15+AP15+AV15)</f>
        <v>2</v>
      </c>
      <c r="BC15" s="135">
        <f>IF((L15+F15+R15+X15+AD15+AJ15+AP15+AV15)*14=0,"",(L15+F15+R15+X15+AD15+AJ15+AP15+AV15)*14)</f>
        <v>28</v>
      </c>
      <c r="BD15" s="142">
        <f t="shared" si="18"/>
        <v>2</v>
      </c>
      <c r="BE15" s="143">
        <f>IF(D15+F15+L15+J15+P15+R15+V15+X15+AB15+AD15+AH15+AJ15+AN15+AP15+AT15+AV15=0,"",D15+F15+L15+J15+P15+R15+V15+X15+AB15+AD15+AH15+AJ15+AN15+AP15+AT15+AV15)</f>
        <v>2</v>
      </c>
      <c r="BF15" s="144" t="s">
        <v>31</v>
      </c>
      <c r="BG15" s="205" t="s">
        <v>32</v>
      </c>
    </row>
    <row r="16" spans="1:59" s="12" customFormat="1" ht="15.75" customHeight="1" x14ac:dyDescent="0.3">
      <c r="A16" s="147" t="s">
        <v>461</v>
      </c>
      <c r="B16" s="608" t="s">
        <v>28</v>
      </c>
      <c r="C16" s="531" t="s">
        <v>462</v>
      </c>
      <c r="D16" s="183"/>
      <c r="E16" s="207" t="str">
        <f>IF(D16*14=0,"",D16*14)</f>
        <v/>
      </c>
      <c r="F16" s="183"/>
      <c r="G16" s="207" t="str">
        <f>IF(F16*14=0,"",F16*14)</f>
        <v/>
      </c>
      <c r="H16" s="183"/>
      <c r="I16" s="185"/>
      <c r="J16" s="186">
        <v>2</v>
      </c>
      <c r="K16" s="184">
        <v>28</v>
      </c>
      <c r="L16" s="183">
        <v>2</v>
      </c>
      <c r="M16" s="184">
        <v>28</v>
      </c>
      <c r="N16" s="183">
        <v>4</v>
      </c>
      <c r="O16" s="187" t="s">
        <v>30</v>
      </c>
      <c r="P16" s="183"/>
      <c r="Q16" s="184" t="str">
        <f t="shared" si="3"/>
        <v/>
      </c>
      <c r="R16" s="183"/>
      <c r="S16" s="184" t="str">
        <f t="shared" si="4"/>
        <v/>
      </c>
      <c r="T16" s="183"/>
      <c r="U16" s="185"/>
      <c r="V16" s="186"/>
      <c r="W16" s="184" t="str">
        <f>IF(V16*14=0,"",V16*14)</f>
        <v/>
      </c>
      <c r="X16" s="183"/>
      <c r="Y16" s="184" t="str">
        <f t="shared" si="6"/>
        <v/>
      </c>
      <c r="Z16" s="183"/>
      <c r="AA16" s="187"/>
      <c r="AB16" s="183"/>
      <c r="AC16" s="184" t="str">
        <f t="shared" si="7"/>
        <v/>
      </c>
      <c r="AD16" s="183"/>
      <c r="AE16" s="184" t="str">
        <f t="shared" si="8"/>
        <v/>
      </c>
      <c r="AF16" s="183"/>
      <c r="AG16" s="185"/>
      <c r="AH16" s="186"/>
      <c r="AI16" s="184" t="str">
        <f t="shared" si="9"/>
        <v/>
      </c>
      <c r="AJ16" s="183"/>
      <c r="AK16" s="184" t="str">
        <f t="shared" si="10"/>
        <v/>
      </c>
      <c r="AL16" s="183"/>
      <c r="AM16" s="187"/>
      <c r="AN16" s="186"/>
      <c r="AO16" s="184" t="str">
        <f t="shared" si="11"/>
        <v/>
      </c>
      <c r="AP16" s="188"/>
      <c r="AQ16" s="184" t="str">
        <f t="shared" si="12"/>
        <v/>
      </c>
      <c r="AR16" s="188"/>
      <c r="AS16" s="189"/>
      <c r="AT16" s="183"/>
      <c r="AU16" s="184" t="str">
        <f t="shared" si="13"/>
        <v/>
      </c>
      <c r="AV16" s="183"/>
      <c r="AW16" s="184" t="str">
        <f t="shared" si="14"/>
        <v/>
      </c>
      <c r="AX16" s="183"/>
      <c r="AY16" s="183"/>
      <c r="AZ16" s="190">
        <f>IF(D16+J16+P16+V16+AB16+AH16+AN16+AT16=0,"",D16+J16+P16+V16+AB16+AH16+AN16+AT16)</f>
        <v>2</v>
      </c>
      <c r="BA16" s="184">
        <f t="shared" si="16"/>
        <v>28</v>
      </c>
      <c r="BB16" s="191">
        <f>IF(F16+L16+R16+X16+AD16+AJ16+AP16+AV16=0,"",F16+L16+R16+X16+AD16+AJ16+AP16+AV16)</f>
        <v>2</v>
      </c>
      <c r="BC16" s="184">
        <f>IF((L16+F16+R16+X16+AD16+AJ16+AP16+AV16)*14=0,"",(L16+F16+R16+X16+AD16+AJ16+AP16+AV16)*14)</f>
        <v>28</v>
      </c>
      <c r="BD16" s="191">
        <f t="shared" si="18"/>
        <v>4</v>
      </c>
      <c r="BE16" s="192">
        <f t="shared" ref="BE16:BE22" si="21">IF(D16+F16+L16+J16+P16+R16+V16+X16+AB16+AD16+AH16+AJ16+AN16+AP16+AT16+AV16=0,"",D16+F16+L16+J16+P16+R16+V16+X16+AB16+AD16+AH16+AJ16+AN16+AP16+AT16+AV16)</f>
        <v>4</v>
      </c>
      <c r="BF16" s="130" t="s">
        <v>42</v>
      </c>
      <c r="BG16" s="558" t="s">
        <v>45</v>
      </c>
    </row>
    <row r="17" spans="1:59" s="12" customFormat="1" ht="15.75" customHeight="1" x14ac:dyDescent="0.3">
      <c r="A17" s="209" t="s">
        <v>492</v>
      </c>
      <c r="B17" s="206" t="s">
        <v>28</v>
      </c>
      <c r="C17" s="531" t="s">
        <v>43</v>
      </c>
      <c r="D17" s="183"/>
      <c r="E17" s="207" t="str">
        <f>IF(D17*14=0,"",D17*14)</f>
        <v/>
      </c>
      <c r="F17" s="183"/>
      <c r="G17" s="207"/>
      <c r="H17" s="183"/>
      <c r="I17" s="185"/>
      <c r="J17" s="186">
        <v>5</v>
      </c>
      <c r="K17" s="184">
        <f t="shared" si="1"/>
        <v>70</v>
      </c>
      <c r="L17" s="183">
        <v>1</v>
      </c>
      <c r="M17" s="184">
        <f t="shared" si="2"/>
        <v>14</v>
      </c>
      <c r="N17" s="183">
        <v>6</v>
      </c>
      <c r="O17" s="187" t="s">
        <v>41</v>
      </c>
      <c r="P17" s="183"/>
      <c r="Q17" s="184" t="str">
        <f t="shared" si="3"/>
        <v/>
      </c>
      <c r="R17" s="183"/>
      <c r="S17" s="184" t="str">
        <f t="shared" si="4"/>
        <v/>
      </c>
      <c r="T17" s="183"/>
      <c r="U17" s="185"/>
      <c r="V17" s="186"/>
      <c r="W17" s="184" t="str">
        <f>IF(V17*14=0,"",V17*14)</f>
        <v/>
      </c>
      <c r="X17" s="183"/>
      <c r="Y17" s="184" t="str">
        <f t="shared" si="6"/>
        <v/>
      </c>
      <c r="Z17" s="183"/>
      <c r="AA17" s="187"/>
      <c r="AB17" s="183"/>
      <c r="AC17" s="184" t="str">
        <f t="shared" si="7"/>
        <v/>
      </c>
      <c r="AD17" s="183"/>
      <c r="AE17" s="184" t="str">
        <f t="shared" si="8"/>
        <v/>
      </c>
      <c r="AF17" s="183"/>
      <c r="AG17" s="185"/>
      <c r="AH17" s="186"/>
      <c r="AI17" s="184" t="str">
        <f t="shared" si="9"/>
        <v/>
      </c>
      <c r="AJ17" s="183"/>
      <c r="AK17" s="184" t="str">
        <f t="shared" si="10"/>
        <v/>
      </c>
      <c r="AL17" s="183"/>
      <c r="AM17" s="187"/>
      <c r="AN17" s="186"/>
      <c r="AO17" s="184" t="str">
        <f t="shared" si="11"/>
        <v/>
      </c>
      <c r="AP17" s="188"/>
      <c r="AQ17" s="184" t="str">
        <f t="shared" si="12"/>
        <v/>
      </c>
      <c r="AR17" s="188"/>
      <c r="AS17" s="189"/>
      <c r="AT17" s="183"/>
      <c r="AU17" s="184" t="str">
        <f t="shared" si="13"/>
        <v/>
      </c>
      <c r="AV17" s="183"/>
      <c r="AW17" s="184" t="str">
        <f t="shared" si="14"/>
        <v/>
      </c>
      <c r="AX17" s="183"/>
      <c r="AY17" s="183"/>
      <c r="AZ17" s="190">
        <f>IF(D17+J17+P17+V17+AB17+AH17+AN17+AT17=0,"",D17+J17+P17+V17+AB17+AH17+AN17+AT17)</f>
        <v>5</v>
      </c>
      <c r="BA17" s="184">
        <f t="shared" si="16"/>
        <v>70</v>
      </c>
      <c r="BB17" s="191">
        <f>IF(F17+L17+R17+X17+AD17+AJ17+AP17+AV17=0,"",F17+L17+R17+X17+AD17+AJ17+AP17+AV17)</f>
        <v>1</v>
      </c>
      <c r="BC17" s="184">
        <f>IF((L17+F17+R17+X17+AD17+AJ17+AP17+AV17)*14=0,"",(L17+F17+R17+X17+AD17+AJ17+AP17+AV17)*14)</f>
        <v>14</v>
      </c>
      <c r="BD17" s="191">
        <f t="shared" si="18"/>
        <v>6</v>
      </c>
      <c r="BE17" s="192">
        <f t="shared" si="21"/>
        <v>6</v>
      </c>
      <c r="BF17" s="130" t="s">
        <v>44</v>
      </c>
      <c r="BG17" s="208" t="s">
        <v>45</v>
      </c>
    </row>
    <row r="18" spans="1:59" s="12" customFormat="1" ht="15.75" customHeight="1" x14ac:dyDescent="0.3">
      <c r="A18" s="209" t="s">
        <v>46</v>
      </c>
      <c r="B18" s="206" t="s">
        <v>28</v>
      </c>
      <c r="C18" s="531" t="s">
        <v>47</v>
      </c>
      <c r="D18" s="183"/>
      <c r="E18" s="184" t="str">
        <f t="shared" ref="E18:E22" si="22">IF(D18*14=0,"",D18*14)</f>
        <v/>
      </c>
      <c r="F18" s="183"/>
      <c r="G18" s="184"/>
      <c r="H18" s="183"/>
      <c r="I18" s="185"/>
      <c r="J18" s="186">
        <v>2</v>
      </c>
      <c r="K18" s="184">
        <f t="shared" si="1"/>
        <v>28</v>
      </c>
      <c r="L18" s="183"/>
      <c r="M18" s="184"/>
      <c r="N18" s="183">
        <v>2</v>
      </c>
      <c r="O18" s="187" t="s">
        <v>41</v>
      </c>
      <c r="P18" s="183"/>
      <c r="Q18" s="184"/>
      <c r="R18" s="183"/>
      <c r="S18" s="184"/>
      <c r="T18" s="183"/>
      <c r="U18" s="185"/>
      <c r="V18" s="186"/>
      <c r="W18" s="184"/>
      <c r="X18" s="183"/>
      <c r="Y18" s="184"/>
      <c r="Z18" s="183"/>
      <c r="AA18" s="187"/>
      <c r="AB18" s="183"/>
      <c r="AC18" s="184"/>
      <c r="AD18" s="183"/>
      <c r="AE18" s="184"/>
      <c r="AF18" s="183"/>
      <c r="AG18" s="185"/>
      <c r="AH18" s="186"/>
      <c r="AI18" s="184"/>
      <c r="AJ18" s="183"/>
      <c r="AK18" s="184"/>
      <c r="AL18" s="183"/>
      <c r="AM18" s="187"/>
      <c r="AN18" s="186"/>
      <c r="AO18" s="184"/>
      <c r="AP18" s="188"/>
      <c r="AQ18" s="184"/>
      <c r="AR18" s="188"/>
      <c r="AS18" s="189"/>
      <c r="AT18" s="183"/>
      <c r="AU18" s="184"/>
      <c r="AV18" s="183"/>
      <c r="AW18" s="184"/>
      <c r="AX18" s="183"/>
      <c r="AY18" s="183"/>
      <c r="AZ18" s="190">
        <f t="shared" ref="AZ18:AZ21" si="23">IF(D18+J18+P18+V18+AB18+AH18+AN18+AT18=0,"",D18+J18+P18+V18+AB18+AH18+AN18+AT18)</f>
        <v>2</v>
      </c>
      <c r="BA18" s="184">
        <f t="shared" si="16"/>
        <v>28</v>
      </c>
      <c r="BB18" s="191" t="str">
        <f t="shared" ref="BB18:BB21" si="24">IF(F18+L18+R18+X18+AD18+AJ18+AP18+AV18=0,"",F18+L18+R18+X18+AD18+AJ18+AP18+AV18)</f>
        <v/>
      </c>
      <c r="BC18" s="184" t="str">
        <f t="shared" ref="BC18:BC21" si="25">IF((L18+F18+R18+X18+AD18+AJ18+AP18+AV18)*14=0,"",(L18+F18+R18+X18+AD18+AJ18+AP18+AV18)*14)</f>
        <v/>
      </c>
      <c r="BD18" s="191">
        <f t="shared" si="18"/>
        <v>2</v>
      </c>
      <c r="BE18" s="192">
        <f t="shared" si="21"/>
        <v>2</v>
      </c>
      <c r="BF18" s="130" t="s">
        <v>44</v>
      </c>
      <c r="BG18" s="179" t="s">
        <v>48</v>
      </c>
    </row>
    <row r="19" spans="1:59" s="12" customFormat="1" ht="15.75" customHeight="1" x14ac:dyDescent="0.3">
      <c r="A19" s="193" t="s">
        <v>49</v>
      </c>
      <c r="B19" s="206" t="s">
        <v>28</v>
      </c>
      <c r="C19" s="531" t="s">
        <v>50</v>
      </c>
      <c r="D19" s="183"/>
      <c r="E19" s="184" t="str">
        <f t="shared" si="22"/>
        <v/>
      </c>
      <c r="F19" s="183"/>
      <c r="G19" s="184" t="str">
        <f t="shared" ref="G19:G22" si="26">IF(F19*14=0,"",F19*14)</f>
        <v/>
      </c>
      <c r="H19" s="183"/>
      <c r="I19" s="185"/>
      <c r="J19" s="186">
        <v>2</v>
      </c>
      <c r="K19" s="184">
        <f t="shared" si="1"/>
        <v>28</v>
      </c>
      <c r="L19" s="183"/>
      <c r="M19" s="184"/>
      <c r="N19" s="183">
        <v>2</v>
      </c>
      <c r="O19" s="187" t="s">
        <v>28</v>
      </c>
      <c r="P19" s="183"/>
      <c r="Q19" s="184"/>
      <c r="R19" s="183"/>
      <c r="S19" s="184"/>
      <c r="T19" s="183"/>
      <c r="U19" s="185"/>
      <c r="V19" s="186"/>
      <c r="W19" s="184"/>
      <c r="X19" s="183"/>
      <c r="Y19" s="184"/>
      <c r="Z19" s="183"/>
      <c r="AA19" s="187"/>
      <c r="AB19" s="183"/>
      <c r="AC19" s="184"/>
      <c r="AD19" s="183"/>
      <c r="AE19" s="184"/>
      <c r="AF19" s="183"/>
      <c r="AG19" s="185"/>
      <c r="AH19" s="186"/>
      <c r="AI19" s="184"/>
      <c r="AJ19" s="183"/>
      <c r="AK19" s="184"/>
      <c r="AL19" s="183"/>
      <c r="AM19" s="187"/>
      <c r="AN19" s="186"/>
      <c r="AO19" s="184"/>
      <c r="AP19" s="188"/>
      <c r="AQ19" s="184"/>
      <c r="AR19" s="188"/>
      <c r="AS19" s="189"/>
      <c r="AT19" s="183"/>
      <c r="AU19" s="184"/>
      <c r="AV19" s="183"/>
      <c r="AW19" s="184"/>
      <c r="AX19" s="183"/>
      <c r="AY19" s="183"/>
      <c r="AZ19" s="190">
        <f t="shared" si="23"/>
        <v>2</v>
      </c>
      <c r="BA19" s="184">
        <f t="shared" si="16"/>
        <v>28</v>
      </c>
      <c r="BB19" s="191" t="str">
        <f t="shared" si="24"/>
        <v/>
      </c>
      <c r="BC19" s="184" t="str">
        <f t="shared" si="25"/>
        <v/>
      </c>
      <c r="BD19" s="191">
        <f t="shared" si="18"/>
        <v>2</v>
      </c>
      <c r="BE19" s="192">
        <f t="shared" si="21"/>
        <v>2</v>
      </c>
      <c r="BF19" s="130" t="s">
        <v>51</v>
      </c>
      <c r="BG19" s="179" t="s">
        <v>52</v>
      </c>
    </row>
    <row r="20" spans="1:59" s="12" customFormat="1" ht="15.75" customHeight="1" x14ac:dyDescent="0.3">
      <c r="A20" s="210" t="s">
        <v>53</v>
      </c>
      <c r="B20" s="206" t="s">
        <v>28</v>
      </c>
      <c r="C20" s="531" t="s">
        <v>54</v>
      </c>
      <c r="D20" s="183"/>
      <c r="E20" s="207" t="str">
        <f t="shared" si="22"/>
        <v/>
      </c>
      <c r="F20" s="183"/>
      <c r="G20" s="207" t="str">
        <f t="shared" si="26"/>
        <v/>
      </c>
      <c r="H20" s="183"/>
      <c r="I20" s="185"/>
      <c r="J20" s="186">
        <v>2</v>
      </c>
      <c r="K20" s="207">
        <f t="shared" si="1"/>
        <v>28</v>
      </c>
      <c r="L20" s="183">
        <v>4</v>
      </c>
      <c r="M20" s="207">
        <f t="shared" ref="M20:M23" si="27">IF(L20*14=0,"",L20*14)</f>
        <v>56</v>
      </c>
      <c r="N20" s="183">
        <v>6</v>
      </c>
      <c r="O20" s="187" t="s">
        <v>30</v>
      </c>
      <c r="P20" s="183"/>
      <c r="Q20" s="184"/>
      <c r="R20" s="183"/>
      <c r="S20" s="184"/>
      <c r="T20" s="183"/>
      <c r="U20" s="185"/>
      <c r="V20" s="186"/>
      <c r="W20" s="184"/>
      <c r="X20" s="183"/>
      <c r="Y20" s="184"/>
      <c r="Z20" s="183"/>
      <c r="AA20" s="187"/>
      <c r="AB20" s="183"/>
      <c r="AC20" s="184"/>
      <c r="AD20" s="183"/>
      <c r="AE20" s="184"/>
      <c r="AF20" s="183"/>
      <c r="AG20" s="185"/>
      <c r="AH20" s="186"/>
      <c r="AI20" s="184"/>
      <c r="AJ20" s="183"/>
      <c r="AK20" s="184"/>
      <c r="AL20" s="183"/>
      <c r="AM20" s="187"/>
      <c r="AN20" s="186"/>
      <c r="AO20" s="184"/>
      <c r="AP20" s="188"/>
      <c r="AQ20" s="184"/>
      <c r="AR20" s="188"/>
      <c r="AS20" s="189"/>
      <c r="AT20" s="183"/>
      <c r="AU20" s="184"/>
      <c r="AV20" s="183"/>
      <c r="AW20" s="184"/>
      <c r="AX20" s="183"/>
      <c r="AY20" s="183"/>
      <c r="AZ20" s="190">
        <f t="shared" si="23"/>
        <v>2</v>
      </c>
      <c r="BA20" s="184">
        <f t="shared" si="16"/>
        <v>28</v>
      </c>
      <c r="BB20" s="191">
        <f t="shared" si="24"/>
        <v>4</v>
      </c>
      <c r="BC20" s="184">
        <f t="shared" si="25"/>
        <v>56</v>
      </c>
      <c r="BD20" s="191">
        <f t="shared" si="18"/>
        <v>6</v>
      </c>
      <c r="BE20" s="192">
        <f t="shared" si="21"/>
        <v>6</v>
      </c>
      <c r="BF20" s="130" t="s">
        <v>55</v>
      </c>
      <c r="BG20" s="211" t="s">
        <v>56</v>
      </c>
    </row>
    <row r="21" spans="1:59" s="12" customFormat="1" ht="15.75" customHeight="1" thickBot="1" x14ac:dyDescent="0.35">
      <c r="A21" s="210" t="s">
        <v>468</v>
      </c>
      <c r="B21" s="212" t="s">
        <v>28</v>
      </c>
      <c r="C21" s="532" t="s">
        <v>57</v>
      </c>
      <c r="D21" s="195"/>
      <c r="E21" s="213" t="str">
        <f t="shared" si="22"/>
        <v/>
      </c>
      <c r="F21" s="195"/>
      <c r="G21" s="213" t="str">
        <f t="shared" si="26"/>
        <v/>
      </c>
      <c r="H21" s="195"/>
      <c r="I21" s="197"/>
      <c r="J21" s="198">
        <v>2</v>
      </c>
      <c r="K21" s="213">
        <f t="shared" si="1"/>
        <v>28</v>
      </c>
      <c r="L21" s="195">
        <v>2</v>
      </c>
      <c r="M21" s="213">
        <f t="shared" si="27"/>
        <v>28</v>
      </c>
      <c r="N21" s="195">
        <v>4</v>
      </c>
      <c r="O21" s="199" t="s">
        <v>41</v>
      </c>
      <c r="P21" s="195"/>
      <c r="Q21" s="196"/>
      <c r="R21" s="195"/>
      <c r="S21" s="196"/>
      <c r="T21" s="195"/>
      <c r="U21" s="197"/>
      <c r="V21" s="198"/>
      <c r="W21" s="196"/>
      <c r="X21" s="195"/>
      <c r="Y21" s="196"/>
      <c r="Z21" s="195"/>
      <c r="AA21" s="199"/>
      <c r="AB21" s="195"/>
      <c r="AC21" s="196"/>
      <c r="AD21" s="195"/>
      <c r="AE21" s="196"/>
      <c r="AF21" s="195"/>
      <c r="AG21" s="197"/>
      <c r="AH21" s="198"/>
      <c r="AI21" s="196"/>
      <c r="AJ21" s="195"/>
      <c r="AK21" s="196"/>
      <c r="AL21" s="195"/>
      <c r="AM21" s="199"/>
      <c r="AN21" s="198"/>
      <c r="AO21" s="196"/>
      <c r="AP21" s="200"/>
      <c r="AQ21" s="196"/>
      <c r="AR21" s="200"/>
      <c r="AS21" s="201"/>
      <c r="AT21" s="195"/>
      <c r="AU21" s="196"/>
      <c r="AV21" s="195"/>
      <c r="AW21" s="196"/>
      <c r="AX21" s="195"/>
      <c r="AY21" s="195"/>
      <c r="AZ21" s="202">
        <f t="shared" si="23"/>
        <v>2</v>
      </c>
      <c r="BA21" s="196">
        <f t="shared" si="16"/>
        <v>28</v>
      </c>
      <c r="BB21" s="203">
        <f t="shared" si="24"/>
        <v>2</v>
      </c>
      <c r="BC21" s="196">
        <f t="shared" si="25"/>
        <v>28</v>
      </c>
      <c r="BD21" s="203">
        <f t="shared" si="18"/>
        <v>4</v>
      </c>
      <c r="BE21" s="204">
        <f t="shared" si="21"/>
        <v>4</v>
      </c>
      <c r="BF21" s="161" t="s">
        <v>58</v>
      </c>
      <c r="BG21" s="146" t="s">
        <v>59</v>
      </c>
    </row>
    <row r="22" spans="1:59" s="12" customFormat="1" ht="15.75" customHeight="1" x14ac:dyDescent="0.3">
      <c r="A22" s="147" t="s">
        <v>60</v>
      </c>
      <c r="B22" s="148" t="s">
        <v>28</v>
      </c>
      <c r="C22" s="531" t="s">
        <v>61</v>
      </c>
      <c r="D22" s="149"/>
      <c r="E22" s="124" t="str">
        <f t="shared" si="22"/>
        <v/>
      </c>
      <c r="F22" s="149"/>
      <c r="G22" s="124" t="str">
        <f t="shared" si="26"/>
        <v/>
      </c>
      <c r="H22" s="149"/>
      <c r="I22" s="150"/>
      <c r="J22" s="151"/>
      <c r="K22" s="124" t="str">
        <f t="shared" si="1"/>
        <v/>
      </c>
      <c r="L22" s="149"/>
      <c r="M22" s="124" t="str">
        <f t="shared" si="27"/>
        <v/>
      </c>
      <c r="N22" s="149"/>
      <c r="O22" s="152"/>
      <c r="P22" s="149"/>
      <c r="Q22" s="124" t="str">
        <f t="shared" si="3"/>
        <v/>
      </c>
      <c r="R22" s="149">
        <v>10</v>
      </c>
      <c r="S22" s="124">
        <v>150</v>
      </c>
      <c r="T22" s="149">
        <v>8</v>
      </c>
      <c r="U22" s="150" t="s">
        <v>30</v>
      </c>
      <c r="V22" s="151"/>
      <c r="W22" s="124" t="str">
        <f t="shared" si="5"/>
        <v/>
      </c>
      <c r="X22" s="149"/>
      <c r="Y22" s="124" t="str">
        <f t="shared" si="6"/>
        <v/>
      </c>
      <c r="Z22" s="149"/>
      <c r="AA22" s="152"/>
      <c r="AB22" s="149"/>
      <c r="AC22" s="124" t="str">
        <f t="shared" si="7"/>
        <v/>
      </c>
      <c r="AD22" s="149"/>
      <c r="AE22" s="124" t="str">
        <f t="shared" si="8"/>
        <v/>
      </c>
      <c r="AF22" s="149"/>
      <c r="AG22" s="150"/>
      <c r="AH22" s="151"/>
      <c r="AI22" s="124" t="str">
        <f t="shared" si="9"/>
        <v/>
      </c>
      <c r="AJ22" s="149"/>
      <c r="AK22" s="124" t="str">
        <f t="shared" si="10"/>
        <v/>
      </c>
      <c r="AL22" s="149"/>
      <c r="AM22" s="152"/>
      <c r="AN22" s="151"/>
      <c r="AO22" s="124" t="str">
        <f t="shared" si="11"/>
        <v/>
      </c>
      <c r="AP22" s="153"/>
      <c r="AQ22" s="124" t="str">
        <f t="shared" si="12"/>
        <v/>
      </c>
      <c r="AR22" s="153"/>
      <c r="AS22" s="154"/>
      <c r="AT22" s="149"/>
      <c r="AU22" s="124" t="str">
        <f t="shared" si="13"/>
        <v/>
      </c>
      <c r="AV22" s="149"/>
      <c r="AW22" s="124" t="str">
        <f t="shared" si="14"/>
        <v/>
      </c>
      <c r="AX22" s="149"/>
      <c r="AY22" s="149"/>
      <c r="AZ22" s="155" t="str">
        <f t="shared" si="15"/>
        <v/>
      </c>
      <c r="BA22" s="124" t="str">
        <f t="shared" si="16"/>
        <v/>
      </c>
      <c r="BB22" s="156">
        <f t="shared" si="17"/>
        <v>10</v>
      </c>
      <c r="BC22" s="124">
        <f>IF((L22+F22+R22+X22+AD22+AJ22+AP22+AV22)*15=0,"",(L22+F22+R22+X22+AD22+AJ22+AP22+AV22)*15)</f>
        <v>150</v>
      </c>
      <c r="BD22" s="156">
        <f t="shared" si="18"/>
        <v>8</v>
      </c>
      <c r="BE22" s="157">
        <f t="shared" si="21"/>
        <v>10</v>
      </c>
      <c r="BF22" s="158" t="s">
        <v>31</v>
      </c>
      <c r="BG22" s="159" t="s">
        <v>62</v>
      </c>
    </row>
    <row r="23" spans="1:59" s="86" customFormat="1" ht="15.75" customHeight="1" x14ac:dyDescent="0.3">
      <c r="A23" s="214" t="s">
        <v>63</v>
      </c>
      <c r="B23" s="215" t="s">
        <v>28</v>
      </c>
      <c r="C23" s="589" t="s">
        <v>64</v>
      </c>
      <c r="D23" s="216"/>
      <c r="E23" s="217"/>
      <c r="F23" s="216"/>
      <c r="G23" s="217"/>
      <c r="H23" s="216"/>
      <c r="I23" s="218"/>
      <c r="J23" s="219"/>
      <c r="K23" s="217" t="str">
        <f t="shared" si="1"/>
        <v/>
      </c>
      <c r="L23" s="216"/>
      <c r="M23" s="217" t="str">
        <f t="shared" si="27"/>
        <v/>
      </c>
      <c r="N23" s="216"/>
      <c r="O23" s="220"/>
      <c r="P23" s="216"/>
      <c r="Q23" s="217"/>
      <c r="R23" s="216">
        <v>2</v>
      </c>
      <c r="S23" s="217">
        <f t="shared" si="4"/>
        <v>28</v>
      </c>
      <c r="T23" s="216">
        <v>2</v>
      </c>
      <c r="U23" s="218" t="s">
        <v>41</v>
      </c>
      <c r="V23" s="219"/>
      <c r="W23" s="217"/>
      <c r="X23" s="216"/>
      <c r="Y23" s="217"/>
      <c r="Z23" s="216"/>
      <c r="AA23" s="220"/>
      <c r="AB23" s="216"/>
      <c r="AC23" s="217"/>
      <c r="AD23" s="216"/>
      <c r="AE23" s="217"/>
      <c r="AF23" s="216"/>
      <c r="AG23" s="218"/>
      <c r="AH23" s="219"/>
      <c r="AI23" s="217"/>
      <c r="AJ23" s="216"/>
      <c r="AK23" s="217"/>
      <c r="AL23" s="216"/>
      <c r="AM23" s="220"/>
      <c r="AN23" s="219"/>
      <c r="AO23" s="217"/>
      <c r="AP23" s="221"/>
      <c r="AQ23" s="217"/>
      <c r="AR23" s="221"/>
      <c r="AS23" s="222"/>
      <c r="AT23" s="216"/>
      <c r="AU23" s="217"/>
      <c r="AV23" s="216"/>
      <c r="AW23" s="217"/>
      <c r="AX23" s="216"/>
      <c r="AY23" s="216"/>
      <c r="AZ23" s="223"/>
      <c r="BA23" s="217" t="str">
        <f>IF((D23+J23+P23+V23+AB23+AH23+AN23+AT23)*14=0,"",(D23+J23+P23+V23+AB23+AH23+AN23+AT23)*14)</f>
        <v/>
      </c>
      <c r="BB23" s="224">
        <f>IF(F23+L23+R23+X23+AD23+AJ23+AP23+AV23=0,"",F23+L23+R23+X23+AD23+AJ23+AP23+AV23)</f>
        <v>2</v>
      </c>
      <c r="BC23" s="217">
        <f>IF((L23+F23+R23+X23+AD23+AJ23+AP23+AV23)*14=0,"",(L23+F23+R23+X23+AD23+AJ23+AP23+AV23)*14)</f>
        <v>28</v>
      </c>
      <c r="BD23" s="224">
        <f>IF(N23+H23+T23+Z23+AF23+AL23+AR23+AX23=0,"",N23+H23+T23+Z23+AF23+AL23+AR23+AX23)</f>
        <v>2</v>
      </c>
      <c r="BE23" s="225">
        <f>IF(D23+F23+L23+J23+P23+R23+V23+X23+AB23+AD23+AH23+AJ23+AN23+AP23+AT23+AV23=0,"",D23+F23+L23+J23+P23+R23+V23+X23+AB23+AD23+AH23+AJ23+AN23+AP23+AT23+AV23)</f>
        <v>2</v>
      </c>
      <c r="BF23" s="226" t="s">
        <v>65</v>
      </c>
      <c r="BG23" s="227" t="s">
        <v>66</v>
      </c>
    </row>
    <row r="24" spans="1:59" ht="15.75" customHeight="1" x14ac:dyDescent="0.3">
      <c r="A24" s="210" t="s">
        <v>67</v>
      </c>
      <c r="B24" s="206" t="s">
        <v>28</v>
      </c>
      <c r="C24" s="531" t="s">
        <v>68</v>
      </c>
      <c r="D24" s="183"/>
      <c r="E24" s="207" t="str">
        <f>IF(D24*14=0,"",D24*14)</f>
        <v/>
      </c>
      <c r="F24" s="183"/>
      <c r="G24" s="207" t="str">
        <f>IF(F24*14=0,"",F24*14)</f>
        <v/>
      </c>
      <c r="H24" s="183"/>
      <c r="I24" s="185"/>
      <c r="J24" s="186"/>
      <c r="K24" s="207" t="str">
        <f>IF(J24*14=0,"",J24*14)</f>
        <v/>
      </c>
      <c r="L24" s="183"/>
      <c r="M24" s="207" t="str">
        <f>IF(L24*14=0,"",L24*14)</f>
        <v/>
      </c>
      <c r="N24" s="183"/>
      <c r="O24" s="187"/>
      <c r="P24" s="183">
        <v>2</v>
      </c>
      <c r="Q24" s="207">
        <f>IF(P24*14=0,"",P24*14)</f>
        <v>28</v>
      </c>
      <c r="R24" s="183"/>
      <c r="S24" s="207" t="str">
        <f>IF(R24*14=0,"",R24*14)</f>
        <v/>
      </c>
      <c r="T24" s="183">
        <v>2</v>
      </c>
      <c r="U24" s="185" t="s">
        <v>28</v>
      </c>
      <c r="V24" s="186"/>
      <c r="W24" s="184"/>
      <c r="X24" s="183"/>
      <c r="Y24" s="184" t="str">
        <f>IF(X24*14=0,"",X24*14)</f>
        <v/>
      </c>
      <c r="Z24" s="183"/>
      <c r="AA24" s="187"/>
      <c r="AB24" s="183"/>
      <c r="AC24" s="184" t="str">
        <f>IF(AB24*14=0,"",AB24*14)</f>
        <v/>
      </c>
      <c r="AD24" s="183"/>
      <c r="AE24" s="184" t="str">
        <f>IF(AD24*14=0,"",AD24*14)</f>
        <v/>
      </c>
      <c r="AF24" s="183"/>
      <c r="AG24" s="185"/>
      <c r="AH24" s="186"/>
      <c r="AI24" s="184" t="str">
        <f>IF(AH24*14=0,"",AH24*14)</f>
        <v/>
      </c>
      <c r="AJ24" s="183"/>
      <c r="AK24" s="184" t="str">
        <f>IF(AJ24*14=0,"",AJ24*14)</f>
        <v/>
      </c>
      <c r="AL24" s="183"/>
      <c r="AM24" s="187"/>
      <c r="AN24" s="186"/>
      <c r="AO24" s="184" t="str">
        <f>IF(AN24*14=0,"",AN24*14)</f>
        <v/>
      </c>
      <c r="AP24" s="188"/>
      <c r="AQ24" s="184" t="str">
        <f>IF(AP24*14=0,"",AP24*14)</f>
        <v/>
      </c>
      <c r="AR24" s="188"/>
      <c r="AS24" s="189"/>
      <c r="AT24" s="183"/>
      <c r="AU24" s="184" t="str">
        <f>IF(AT24*14=0,"",AT24*14)</f>
        <v/>
      </c>
      <c r="AV24" s="183"/>
      <c r="AW24" s="184" t="str">
        <f>IF(AV24*14=0,"",AV24*14)</f>
        <v/>
      </c>
      <c r="AX24" s="183"/>
      <c r="AY24" s="183"/>
      <c r="AZ24" s="190">
        <v>2</v>
      </c>
      <c r="BA24" s="184">
        <f>IF((D24+J24+P24+V24+AB24+AH24+AN24+AT24)*14=0,"",(D24+J24+P24+V24+AB24+AH24+AN24+AT24)*14)</f>
        <v>28</v>
      </c>
      <c r="BB24" s="191" t="str">
        <f>IF(F24+L24+R24+X24+AD24+AJ24+AP24+AV24=0,"",F24+L24+R24+X24+AD24+AJ24+AP24+AV24)</f>
        <v/>
      </c>
      <c r="BC24" s="184" t="str">
        <f>IF((L24+F24+R24+X24+AD24+AJ24+AP24+AV24)*14=0,"",(L24+F24+R24+X24+AD24+AJ24+AP24+AV24)*14)</f>
        <v/>
      </c>
      <c r="BD24" s="191">
        <f>IF(N24+H24+T24+Z24+AF24+AL24+AR24+AX24=0,"",N24+H24+T24+Z24+AF24+AL24+AR24+AX24)</f>
        <v>2</v>
      </c>
      <c r="BE24" s="192">
        <f>IF(D24+F24+L24+J24+P24+R24+V24+X24+AB24+AD24+AH24+AJ24+AN24+AP24+AT24+AV24=0,"",D24+F24+L24+J24+P24+R24+V24+X24+AB24+AD24+AH24+AJ24+AN24+AP24+AT24+AV24)</f>
        <v>2</v>
      </c>
      <c r="BF24" s="228" t="s">
        <v>69</v>
      </c>
      <c r="BG24" s="229" t="s">
        <v>70</v>
      </c>
    </row>
    <row r="25" spans="1:59" ht="15.75" customHeight="1" x14ac:dyDescent="0.3">
      <c r="A25" s="210" t="s">
        <v>71</v>
      </c>
      <c r="B25" s="206" t="s">
        <v>28</v>
      </c>
      <c r="C25" s="531" t="s">
        <v>72</v>
      </c>
      <c r="D25" s="183"/>
      <c r="E25" s="207" t="str">
        <f t="shared" ref="E25:E27" si="28">IF(D25*14=0,"",D25*14)</f>
        <v/>
      </c>
      <c r="F25" s="183"/>
      <c r="G25" s="207" t="str">
        <f t="shared" ref="G25:G27" si="29">IF(F25*14=0,"",F25*14)</f>
        <v/>
      </c>
      <c r="H25" s="183"/>
      <c r="I25" s="185"/>
      <c r="J25" s="186"/>
      <c r="K25" s="207" t="str">
        <f t="shared" ref="K25:K27" si="30">IF(J25*14=0,"",J25*14)</f>
        <v/>
      </c>
      <c r="L25" s="183"/>
      <c r="M25" s="207" t="str">
        <f t="shared" ref="M25:M27" si="31">IF(L25*14=0,"",L25*14)</f>
        <v/>
      </c>
      <c r="N25" s="183"/>
      <c r="O25" s="187"/>
      <c r="P25" s="183">
        <v>2</v>
      </c>
      <c r="Q25" s="207">
        <f t="shared" ref="Q25:Q27" si="32">IF(P25*14=0,"",P25*14)</f>
        <v>28</v>
      </c>
      <c r="R25" s="183">
        <v>3</v>
      </c>
      <c r="S25" s="207">
        <f t="shared" ref="S25:S27" si="33">IF(R25*14=0,"",R25*14)</f>
        <v>42</v>
      </c>
      <c r="T25" s="183">
        <v>6</v>
      </c>
      <c r="U25" s="185" t="s">
        <v>30</v>
      </c>
      <c r="V25" s="186"/>
      <c r="W25" s="184" t="str">
        <f t="shared" ref="W25:W27" si="34">IF(V25*14=0,"",V25*14)</f>
        <v/>
      </c>
      <c r="X25" s="183"/>
      <c r="Y25" s="184" t="str">
        <f t="shared" ref="Y25:Y27" si="35">IF(X25*14=0,"",X25*14)</f>
        <v/>
      </c>
      <c r="Z25" s="183"/>
      <c r="AA25" s="187"/>
      <c r="AB25" s="183"/>
      <c r="AC25" s="184" t="str">
        <f t="shared" ref="AC25:AC27" si="36">IF(AB25*14=0,"",AB25*14)</f>
        <v/>
      </c>
      <c r="AD25" s="183"/>
      <c r="AE25" s="184" t="str">
        <f t="shared" ref="AE25:AE27" si="37">IF(AD25*14=0,"",AD25*14)</f>
        <v/>
      </c>
      <c r="AF25" s="183"/>
      <c r="AG25" s="185"/>
      <c r="AH25" s="186"/>
      <c r="AI25" s="184" t="str">
        <f t="shared" ref="AI25:AI27" si="38">IF(AH25*14=0,"",AH25*14)</f>
        <v/>
      </c>
      <c r="AJ25" s="183"/>
      <c r="AK25" s="184" t="str">
        <f t="shared" ref="AK25:AK27" si="39">IF(AJ25*14=0,"",AJ25*14)</f>
        <v/>
      </c>
      <c r="AL25" s="183"/>
      <c r="AM25" s="187"/>
      <c r="AN25" s="186"/>
      <c r="AO25" s="184" t="str">
        <f t="shared" ref="AO25:AO27" si="40">IF(AN25*14=0,"",AN25*14)</f>
        <v/>
      </c>
      <c r="AP25" s="188"/>
      <c r="AQ25" s="184" t="str">
        <f t="shared" ref="AQ25:AQ27" si="41">IF(AP25*14=0,"",AP25*14)</f>
        <v/>
      </c>
      <c r="AR25" s="188"/>
      <c r="AS25" s="189"/>
      <c r="AT25" s="183"/>
      <c r="AU25" s="184" t="str">
        <f t="shared" ref="AU25:AU27" si="42">IF(AT25*14=0,"",AT25*14)</f>
        <v/>
      </c>
      <c r="AV25" s="183"/>
      <c r="AW25" s="184" t="str">
        <f t="shared" ref="AW25:AW27" si="43">IF(AV25*14=0,"",AV25*14)</f>
        <v/>
      </c>
      <c r="AX25" s="183"/>
      <c r="AY25" s="183"/>
      <c r="AZ25" s="190">
        <f t="shared" ref="AZ25:AZ27" si="44">IF(D25+J25+P25+V25+AB25+AH25+AN25+AT25=0,"",D25+J25+P25+V25+AB25+AH25+AN25+AT25)</f>
        <v>2</v>
      </c>
      <c r="BA25" s="184">
        <f t="shared" ref="BA25:BA27" si="45">IF((D25+J25+P25+V25+AB25+AH25+AN25+AT25)*14=0,"",(D25+J25+P25+V25+AB25+AH25+AN25+AT25)*14)</f>
        <v>28</v>
      </c>
      <c r="BB25" s="191">
        <f t="shared" ref="BB25:BB27" si="46">IF(F25+L25+R25+X25+AD25+AJ25+AP25+AV25=0,"",F25+L25+R25+X25+AD25+AJ25+AP25+AV25)</f>
        <v>3</v>
      </c>
      <c r="BC25" s="184">
        <f t="shared" ref="BC25:BC34" si="47">IF((L25+F25+R25+X25+AD25+AJ25+AP25+AV25)*14=0,"",(L25+F25+R25+X25+AD25+AJ25+AP25+AV25)*14)</f>
        <v>42</v>
      </c>
      <c r="BD25" s="191">
        <f t="shared" ref="BD25:BD27" si="48">IF(N25+H25+T25+Z25+AF25+AL25+AR25+AX25=0,"",N25+H25+T25+Z25+AF25+AL25+AR25+AX25)</f>
        <v>6</v>
      </c>
      <c r="BE25" s="192">
        <f t="shared" ref="BE25:BE27" si="49">IF(D25+F25+L25+J25+P25+R25+V25+X25+AB25+AD25+AH25+AJ25+AN25+AP25+AT25+AV25=0,"",D25+F25+L25+J25+P25+R25+V25+X25+AB25+AD25+AH25+AJ25+AN25+AP25+AT25+AV25)</f>
        <v>5</v>
      </c>
      <c r="BF25" s="228" t="s">
        <v>55</v>
      </c>
      <c r="BG25" s="229" t="s">
        <v>73</v>
      </c>
    </row>
    <row r="26" spans="1:59" ht="16.5" customHeight="1" x14ac:dyDescent="0.3">
      <c r="A26" s="210" t="s">
        <v>74</v>
      </c>
      <c r="B26" s="206" t="s">
        <v>28</v>
      </c>
      <c r="C26" s="531" t="s">
        <v>75</v>
      </c>
      <c r="D26" s="183"/>
      <c r="E26" s="184" t="str">
        <f t="shared" si="28"/>
        <v/>
      </c>
      <c r="F26" s="183"/>
      <c r="G26" s="184" t="str">
        <f t="shared" si="29"/>
        <v/>
      </c>
      <c r="H26" s="183"/>
      <c r="I26" s="185"/>
      <c r="J26" s="186"/>
      <c r="K26" s="184" t="str">
        <f>IF(J26*14=0,"",J26*14)</f>
        <v/>
      </c>
      <c r="L26" s="183"/>
      <c r="M26" s="184" t="str">
        <f t="shared" si="31"/>
        <v/>
      </c>
      <c r="N26" s="183"/>
      <c r="O26" s="187"/>
      <c r="P26" s="183">
        <v>1</v>
      </c>
      <c r="Q26" s="184">
        <f t="shared" si="32"/>
        <v>14</v>
      </c>
      <c r="R26" s="183">
        <v>1</v>
      </c>
      <c r="S26" s="184">
        <f t="shared" si="33"/>
        <v>14</v>
      </c>
      <c r="T26" s="183">
        <v>2</v>
      </c>
      <c r="U26" s="185" t="s">
        <v>30</v>
      </c>
      <c r="V26" s="186"/>
      <c r="W26" s="184" t="str">
        <f t="shared" si="34"/>
        <v/>
      </c>
      <c r="X26" s="183"/>
      <c r="Y26" s="184" t="str">
        <f t="shared" si="35"/>
        <v/>
      </c>
      <c r="Z26" s="183"/>
      <c r="AA26" s="187"/>
      <c r="AB26" s="183"/>
      <c r="AC26" s="184" t="str">
        <f t="shared" si="36"/>
        <v/>
      </c>
      <c r="AD26" s="183"/>
      <c r="AE26" s="184" t="str">
        <f t="shared" si="37"/>
        <v/>
      </c>
      <c r="AF26" s="183"/>
      <c r="AG26" s="185"/>
      <c r="AH26" s="186"/>
      <c r="AI26" s="184" t="str">
        <f t="shared" si="38"/>
        <v/>
      </c>
      <c r="AJ26" s="183"/>
      <c r="AK26" s="184" t="str">
        <f t="shared" si="39"/>
        <v/>
      </c>
      <c r="AL26" s="183"/>
      <c r="AM26" s="187"/>
      <c r="AN26" s="186"/>
      <c r="AO26" s="184" t="str">
        <f t="shared" si="40"/>
        <v/>
      </c>
      <c r="AP26" s="188"/>
      <c r="AQ26" s="184" t="str">
        <f t="shared" si="41"/>
        <v/>
      </c>
      <c r="AR26" s="188"/>
      <c r="AS26" s="189"/>
      <c r="AT26" s="183"/>
      <c r="AU26" s="184" t="str">
        <f t="shared" si="42"/>
        <v/>
      </c>
      <c r="AV26" s="183"/>
      <c r="AW26" s="184" t="str">
        <f t="shared" si="43"/>
        <v/>
      </c>
      <c r="AX26" s="183"/>
      <c r="AY26" s="183"/>
      <c r="AZ26" s="190">
        <f t="shared" si="44"/>
        <v>1</v>
      </c>
      <c r="BA26" s="184">
        <f t="shared" si="45"/>
        <v>14</v>
      </c>
      <c r="BB26" s="191">
        <f t="shared" si="46"/>
        <v>1</v>
      </c>
      <c r="BC26" s="184">
        <f t="shared" si="47"/>
        <v>14</v>
      </c>
      <c r="BD26" s="191">
        <f t="shared" si="48"/>
        <v>2</v>
      </c>
      <c r="BE26" s="192">
        <f t="shared" si="49"/>
        <v>2</v>
      </c>
      <c r="BF26" s="228" t="s">
        <v>55</v>
      </c>
      <c r="BG26" s="211" t="s">
        <v>76</v>
      </c>
    </row>
    <row r="27" spans="1:59" ht="15.75" customHeight="1" thickBot="1" x14ac:dyDescent="0.35">
      <c r="A27" s="210" t="s">
        <v>77</v>
      </c>
      <c r="B27" s="212" t="s">
        <v>28</v>
      </c>
      <c r="C27" s="532" t="s">
        <v>78</v>
      </c>
      <c r="D27" s="195"/>
      <c r="E27" s="196" t="str">
        <f t="shared" si="28"/>
        <v/>
      </c>
      <c r="F27" s="195"/>
      <c r="G27" s="196" t="str">
        <f t="shared" si="29"/>
        <v/>
      </c>
      <c r="H27" s="195"/>
      <c r="I27" s="197"/>
      <c r="J27" s="198"/>
      <c r="K27" s="196" t="str">
        <f t="shared" si="30"/>
        <v/>
      </c>
      <c r="L27" s="195"/>
      <c r="M27" s="196" t="str">
        <f t="shared" si="31"/>
        <v/>
      </c>
      <c r="N27" s="195"/>
      <c r="O27" s="199"/>
      <c r="P27" s="195">
        <v>2</v>
      </c>
      <c r="Q27" s="196">
        <f t="shared" si="32"/>
        <v>28</v>
      </c>
      <c r="R27" s="195">
        <v>2</v>
      </c>
      <c r="S27" s="196">
        <f t="shared" si="33"/>
        <v>28</v>
      </c>
      <c r="T27" s="195">
        <v>4</v>
      </c>
      <c r="U27" s="197" t="s">
        <v>30</v>
      </c>
      <c r="V27" s="198"/>
      <c r="W27" s="196" t="str">
        <f t="shared" si="34"/>
        <v/>
      </c>
      <c r="X27" s="195"/>
      <c r="Y27" s="196" t="str">
        <f t="shared" si="35"/>
        <v/>
      </c>
      <c r="Z27" s="195"/>
      <c r="AA27" s="199"/>
      <c r="AB27" s="195"/>
      <c r="AC27" s="196" t="str">
        <f t="shared" si="36"/>
        <v/>
      </c>
      <c r="AD27" s="195"/>
      <c r="AE27" s="196" t="str">
        <f t="shared" si="37"/>
        <v/>
      </c>
      <c r="AF27" s="195"/>
      <c r="AG27" s="197"/>
      <c r="AH27" s="198"/>
      <c r="AI27" s="196" t="str">
        <f t="shared" si="38"/>
        <v/>
      </c>
      <c r="AJ27" s="195"/>
      <c r="AK27" s="196" t="str">
        <f t="shared" si="39"/>
        <v/>
      </c>
      <c r="AL27" s="195"/>
      <c r="AM27" s="199"/>
      <c r="AN27" s="198"/>
      <c r="AO27" s="196" t="str">
        <f t="shared" si="40"/>
        <v/>
      </c>
      <c r="AP27" s="200"/>
      <c r="AQ27" s="196" t="str">
        <f t="shared" si="41"/>
        <v/>
      </c>
      <c r="AR27" s="200"/>
      <c r="AS27" s="201"/>
      <c r="AT27" s="195"/>
      <c r="AU27" s="196" t="str">
        <f t="shared" si="42"/>
        <v/>
      </c>
      <c r="AV27" s="195"/>
      <c r="AW27" s="196" t="str">
        <f t="shared" si="43"/>
        <v/>
      </c>
      <c r="AX27" s="195"/>
      <c r="AY27" s="195"/>
      <c r="AZ27" s="202">
        <f t="shared" si="44"/>
        <v>2</v>
      </c>
      <c r="BA27" s="196">
        <f t="shared" si="45"/>
        <v>28</v>
      </c>
      <c r="BB27" s="203">
        <f t="shared" si="46"/>
        <v>2</v>
      </c>
      <c r="BC27" s="196">
        <f t="shared" si="47"/>
        <v>28</v>
      </c>
      <c r="BD27" s="203">
        <f t="shared" si="48"/>
        <v>4</v>
      </c>
      <c r="BE27" s="204">
        <f t="shared" si="49"/>
        <v>4</v>
      </c>
      <c r="BF27" s="164" t="s">
        <v>79</v>
      </c>
      <c r="BG27" s="146" t="s">
        <v>80</v>
      </c>
    </row>
    <row r="28" spans="1:59" s="86" customFormat="1" ht="15.75" customHeight="1" x14ac:dyDescent="0.3">
      <c r="A28" s="209"/>
      <c r="B28" s="209" t="s">
        <v>28</v>
      </c>
      <c r="C28" s="209" t="s">
        <v>481</v>
      </c>
      <c r="D28" s="134"/>
      <c r="E28" s="135" t="str">
        <f t="shared" ref="E28:E34" si="50">IF(D28*14=0,"",D28*14)</f>
        <v/>
      </c>
      <c r="F28" s="134"/>
      <c r="G28" s="135"/>
      <c r="H28" s="134"/>
      <c r="I28" s="136"/>
      <c r="J28" s="137"/>
      <c r="K28" s="135"/>
      <c r="L28" s="134"/>
      <c r="M28" s="135"/>
      <c r="N28" s="134"/>
      <c r="O28" s="138"/>
      <c r="P28" s="134"/>
      <c r="Q28" s="135"/>
      <c r="R28" s="134"/>
      <c r="S28" s="135"/>
      <c r="T28" s="134"/>
      <c r="U28" s="136"/>
      <c r="V28" s="137"/>
      <c r="W28" s="135" t="str">
        <f t="shared" ref="W28:W29" si="51">IF(V28*14=0,"",V28*14)</f>
        <v/>
      </c>
      <c r="X28" s="134">
        <v>4</v>
      </c>
      <c r="Y28" s="135">
        <f t="shared" ref="Y28:Y29" si="52">IF(X28*14=0,"",X28*14)</f>
        <v>56</v>
      </c>
      <c r="Z28" s="134">
        <v>2</v>
      </c>
      <c r="AA28" s="138" t="s">
        <v>41</v>
      </c>
      <c r="AB28" s="134"/>
      <c r="AC28" s="135"/>
      <c r="AD28" s="134"/>
      <c r="AE28" s="135"/>
      <c r="AF28" s="134"/>
      <c r="AG28" s="136"/>
      <c r="AH28" s="137"/>
      <c r="AI28" s="135"/>
      <c r="AJ28" s="134"/>
      <c r="AK28" s="135"/>
      <c r="AL28" s="134"/>
      <c r="AM28" s="138"/>
      <c r="AN28" s="137"/>
      <c r="AO28" s="135"/>
      <c r="AP28" s="139"/>
      <c r="AQ28" s="135"/>
      <c r="AR28" s="139"/>
      <c r="AS28" s="140"/>
      <c r="AT28" s="134"/>
      <c r="AU28" s="135"/>
      <c r="AV28" s="134"/>
      <c r="AW28" s="135"/>
      <c r="AX28" s="134"/>
      <c r="AY28" s="134"/>
      <c r="AZ28" s="141" t="str">
        <f t="shared" ref="AZ28:AZ34" si="53">IF(D28+J28+P28+V28+AB28+AH28+AN28+AT28=0,"",D28+J28+P28+V28+AB28+AH28+AN28+AT28)</f>
        <v/>
      </c>
      <c r="BA28" s="135" t="str">
        <f t="shared" ref="BA28:BA34" si="54">IF((D28+J28+P28+V28+AB28+AH28+AN28+AT28)*14=0,"",(D28+J28+P28+V28+AB28+AH28+AN28+AT28)*14)</f>
        <v/>
      </c>
      <c r="BB28" s="142">
        <f t="shared" ref="BB28:BB34" si="55">IF(F28+L28+R28+X28+AD28+AJ28+AP28+AV28=0,"",F28+L28+R28+X28+AD28+AJ28+AP28+AV28)</f>
        <v>4</v>
      </c>
      <c r="BC28" s="135">
        <f t="shared" si="47"/>
        <v>56</v>
      </c>
      <c r="BD28" s="142">
        <f t="shared" ref="BD28:BD34" si="56">IF(N28+H28+T28+Z28+AF28+AL28+AR28+AX28=0,"",N28+H28+T28+Z28+AF28+AL28+AR28+AX28)</f>
        <v>2</v>
      </c>
      <c r="BE28" s="143">
        <f t="shared" ref="BE28:BE34" si="57">IF(D28+F28+L28+J28+P28+R28+V28+X28+AB28+AD28+AH28+AJ28+AN28+AP28+AT28+AV28=0,"",D28+F28+L28+J28+P28+R28+V28+X28+AB28+AD28+AH28+AJ28+AN28+AP28+AT28+AV28)</f>
        <v>4</v>
      </c>
      <c r="BF28" s="162" t="s">
        <v>81</v>
      </c>
      <c r="BG28" s="163" t="s">
        <v>82</v>
      </c>
    </row>
    <row r="29" spans="1:59" s="86" customFormat="1" ht="15.75" customHeight="1" x14ac:dyDescent="0.3">
      <c r="A29" s="210" t="s">
        <v>174</v>
      </c>
      <c r="B29" s="206" t="s">
        <v>28</v>
      </c>
      <c r="C29" s="531" t="s">
        <v>175</v>
      </c>
      <c r="D29" s="183"/>
      <c r="E29" s="184"/>
      <c r="F29" s="183"/>
      <c r="G29" s="184"/>
      <c r="H29" s="183"/>
      <c r="I29" s="185"/>
      <c r="J29" s="186"/>
      <c r="K29" s="184"/>
      <c r="L29" s="183"/>
      <c r="M29" s="184"/>
      <c r="N29" s="183"/>
      <c r="O29" s="187"/>
      <c r="P29" s="183"/>
      <c r="Q29" s="184"/>
      <c r="R29" s="183"/>
      <c r="S29" s="184"/>
      <c r="T29" s="183"/>
      <c r="U29" s="185"/>
      <c r="V29" s="186">
        <v>1</v>
      </c>
      <c r="W29" s="184">
        <f t="shared" si="51"/>
        <v>14</v>
      </c>
      <c r="X29" s="188">
        <v>1</v>
      </c>
      <c r="Y29" s="184">
        <f t="shared" si="52"/>
        <v>14</v>
      </c>
      <c r="Z29" s="188">
        <v>3</v>
      </c>
      <c r="AA29" s="189" t="s">
        <v>41</v>
      </c>
      <c r="AB29" s="183"/>
      <c r="AC29" s="184"/>
      <c r="AD29" s="183"/>
      <c r="AE29" s="184"/>
      <c r="AF29" s="183"/>
      <c r="AG29" s="185"/>
      <c r="AH29" s="186"/>
      <c r="AI29" s="184"/>
      <c r="AJ29" s="183"/>
      <c r="AK29" s="184"/>
      <c r="AL29" s="183"/>
      <c r="AM29" s="187"/>
      <c r="AN29" s="186"/>
      <c r="AO29" s="184"/>
      <c r="AP29" s="188"/>
      <c r="AQ29" s="184"/>
      <c r="AR29" s="188"/>
      <c r="AS29" s="189"/>
      <c r="AT29" s="183"/>
      <c r="AU29" s="184"/>
      <c r="AV29" s="183"/>
      <c r="AW29" s="184"/>
      <c r="AX29" s="183"/>
      <c r="AY29" s="183"/>
      <c r="AZ29" s="190">
        <f t="shared" si="53"/>
        <v>1</v>
      </c>
      <c r="BA29" s="184">
        <f t="shared" si="54"/>
        <v>14</v>
      </c>
      <c r="BB29" s="191">
        <f t="shared" si="55"/>
        <v>1</v>
      </c>
      <c r="BC29" s="184">
        <f t="shared" ref="BC29" si="58">IF((L29+F29+R29+X29+AD29+AJ29+AP29+AV29)*14=0,"",(L29+F29+R29+X29+AD29+AJ29+AP29+AV29)*14)</f>
        <v>14</v>
      </c>
      <c r="BD29" s="191">
        <f t="shared" si="56"/>
        <v>3</v>
      </c>
      <c r="BE29" s="192">
        <f t="shared" si="57"/>
        <v>2</v>
      </c>
      <c r="BF29" s="228" t="s">
        <v>469</v>
      </c>
      <c r="BG29" s="211" t="s">
        <v>305</v>
      </c>
    </row>
    <row r="30" spans="1:59" s="12" customFormat="1" ht="15.75" customHeight="1" x14ac:dyDescent="0.3">
      <c r="A30" s="210" t="s">
        <v>83</v>
      </c>
      <c r="B30" s="206" t="s">
        <v>28</v>
      </c>
      <c r="C30" s="531" t="s">
        <v>84</v>
      </c>
      <c r="D30" s="183"/>
      <c r="E30" s="184" t="str">
        <f t="shared" si="50"/>
        <v/>
      </c>
      <c r="F30" s="183"/>
      <c r="G30" s="184" t="str">
        <f t="shared" ref="G30:G34" si="59">IF(F30*14=0,"",F30*14)</f>
        <v/>
      </c>
      <c r="H30" s="183"/>
      <c r="I30" s="185"/>
      <c r="J30" s="186"/>
      <c r="K30" s="184" t="str">
        <f t="shared" ref="K30:K34" si="60">IF(J30*14=0,"",J30*14)</f>
        <v/>
      </c>
      <c r="L30" s="183"/>
      <c r="M30" s="184" t="str">
        <f t="shared" ref="M30:M34" si="61">IF(L30*14=0,"",L30*14)</f>
        <v/>
      </c>
      <c r="N30" s="183"/>
      <c r="O30" s="187"/>
      <c r="P30" s="183"/>
      <c r="Q30" s="184" t="str">
        <f t="shared" ref="Q30:Q34" si="62">IF(P30*14=0,"",P30*14)</f>
        <v/>
      </c>
      <c r="R30" s="183"/>
      <c r="S30" s="184" t="str">
        <f t="shared" ref="S30:S34" si="63">IF(R30*14=0,"",R30*14)</f>
        <v/>
      </c>
      <c r="T30" s="183"/>
      <c r="U30" s="185"/>
      <c r="V30" s="186">
        <v>2</v>
      </c>
      <c r="W30" s="184">
        <f>IF(V30*14=0,"",V30*14)</f>
        <v>28</v>
      </c>
      <c r="X30" s="183">
        <v>2</v>
      </c>
      <c r="Y30" s="184">
        <f>IF(X30*14=0,"",X30*14)</f>
        <v>28</v>
      </c>
      <c r="Z30" s="183">
        <v>4</v>
      </c>
      <c r="AA30" s="187" t="s">
        <v>30</v>
      </c>
      <c r="AB30" s="183"/>
      <c r="AC30" s="184" t="str">
        <f t="shared" ref="AC30:AC34" si="64">IF(AB30*14=0,"",AB30*14)</f>
        <v/>
      </c>
      <c r="AD30" s="183"/>
      <c r="AE30" s="184" t="str">
        <f t="shared" ref="AE30:AE34" si="65">IF(AD30*14=0,"",AD30*14)</f>
        <v/>
      </c>
      <c r="AF30" s="183"/>
      <c r="AG30" s="185"/>
      <c r="AH30" s="186"/>
      <c r="AI30" s="184" t="str">
        <f t="shared" ref="AI30:AI34" si="66">IF(AH30*14=0,"",AH30*14)</f>
        <v/>
      </c>
      <c r="AJ30" s="183"/>
      <c r="AK30" s="184" t="str">
        <f t="shared" ref="AK30:AK34" si="67">IF(AJ30*14=0,"",AJ30*14)</f>
        <v/>
      </c>
      <c r="AL30" s="183"/>
      <c r="AM30" s="187"/>
      <c r="AN30" s="186"/>
      <c r="AO30" s="184" t="str">
        <f t="shared" ref="AO30:AO34" si="68">IF(AN30*14=0,"",AN30*14)</f>
        <v/>
      </c>
      <c r="AP30" s="188"/>
      <c r="AQ30" s="184" t="str">
        <f t="shared" ref="AQ30:AQ34" si="69">IF(AP30*14=0,"",AP30*14)</f>
        <v/>
      </c>
      <c r="AR30" s="188"/>
      <c r="AS30" s="189"/>
      <c r="AT30" s="183"/>
      <c r="AU30" s="184" t="str">
        <f t="shared" ref="AU30:AU34" si="70">IF(AT30*14=0,"",AT30*14)</f>
        <v/>
      </c>
      <c r="AV30" s="183"/>
      <c r="AW30" s="184" t="str">
        <f t="shared" ref="AW30:AW34" si="71">IF(AV30*14=0,"",AV30*14)</f>
        <v/>
      </c>
      <c r="AX30" s="183"/>
      <c r="AY30" s="183"/>
      <c r="AZ30" s="190">
        <f t="shared" si="53"/>
        <v>2</v>
      </c>
      <c r="BA30" s="184">
        <f t="shared" si="54"/>
        <v>28</v>
      </c>
      <c r="BB30" s="191">
        <f t="shared" si="55"/>
        <v>2</v>
      </c>
      <c r="BC30" s="184">
        <f t="shared" si="47"/>
        <v>28</v>
      </c>
      <c r="BD30" s="191">
        <f t="shared" si="56"/>
        <v>4</v>
      </c>
      <c r="BE30" s="192">
        <f t="shared" si="57"/>
        <v>4</v>
      </c>
      <c r="BF30" s="230" t="s">
        <v>55</v>
      </c>
      <c r="BG30" s="211" t="s">
        <v>73</v>
      </c>
    </row>
    <row r="31" spans="1:59" s="12" customFormat="1" ht="15.75" customHeight="1" x14ac:dyDescent="0.3">
      <c r="A31" s="210" t="s">
        <v>85</v>
      </c>
      <c r="B31" s="206" t="s">
        <v>28</v>
      </c>
      <c r="C31" s="531" t="s">
        <v>86</v>
      </c>
      <c r="D31" s="183"/>
      <c r="E31" s="184" t="str">
        <f t="shared" si="50"/>
        <v/>
      </c>
      <c r="F31" s="183"/>
      <c r="G31" s="184" t="str">
        <f t="shared" si="59"/>
        <v/>
      </c>
      <c r="H31" s="183"/>
      <c r="I31" s="185"/>
      <c r="J31" s="186"/>
      <c r="K31" s="184" t="str">
        <f t="shared" si="60"/>
        <v/>
      </c>
      <c r="L31" s="183"/>
      <c r="M31" s="184" t="str">
        <f t="shared" si="61"/>
        <v/>
      </c>
      <c r="N31" s="183"/>
      <c r="O31" s="187"/>
      <c r="P31" s="183"/>
      <c r="Q31" s="184" t="str">
        <f t="shared" si="62"/>
        <v/>
      </c>
      <c r="R31" s="183"/>
      <c r="S31" s="184" t="str">
        <f t="shared" si="63"/>
        <v/>
      </c>
      <c r="T31" s="183"/>
      <c r="U31" s="185"/>
      <c r="V31" s="186">
        <v>3</v>
      </c>
      <c r="W31" s="184">
        <f>IF(V31*14=0,"",V31*14)</f>
        <v>42</v>
      </c>
      <c r="X31" s="183">
        <v>2</v>
      </c>
      <c r="Y31" s="184">
        <f>IF(X31*14=0,"",X31*14)</f>
        <v>28</v>
      </c>
      <c r="Z31" s="183">
        <v>4</v>
      </c>
      <c r="AA31" s="187" t="s">
        <v>87</v>
      </c>
      <c r="AB31" s="183"/>
      <c r="AC31" s="184" t="str">
        <f t="shared" si="64"/>
        <v/>
      </c>
      <c r="AD31" s="183"/>
      <c r="AE31" s="184" t="str">
        <f t="shared" si="65"/>
        <v/>
      </c>
      <c r="AF31" s="183"/>
      <c r="AG31" s="185"/>
      <c r="AH31" s="186"/>
      <c r="AI31" s="184" t="str">
        <f t="shared" si="66"/>
        <v/>
      </c>
      <c r="AJ31" s="183"/>
      <c r="AK31" s="184" t="str">
        <f t="shared" si="67"/>
        <v/>
      </c>
      <c r="AL31" s="183"/>
      <c r="AM31" s="187"/>
      <c r="AN31" s="186"/>
      <c r="AO31" s="184" t="str">
        <f t="shared" si="68"/>
        <v/>
      </c>
      <c r="AP31" s="188"/>
      <c r="AQ31" s="184" t="str">
        <f t="shared" si="69"/>
        <v/>
      </c>
      <c r="AR31" s="188"/>
      <c r="AS31" s="189"/>
      <c r="AT31" s="183"/>
      <c r="AU31" s="184" t="str">
        <f t="shared" si="70"/>
        <v/>
      </c>
      <c r="AV31" s="183"/>
      <c r="AW31" s="184" t="str">
        <f t="shared" si="71"/>
        <v/>
      </c>
      <c r="AX31" s="183"/>
      <c r="AY31" s="183"/>
      <c r="AZ31" s="190">
        <f t="shared" si="53"/>
        <v>3</v>
      </c>
      <c r="BA31" s="184">
        <f t="shared" si="54"/>
        <v>42</v>
      </c>
      <c r="BB31" s="191">
        <f t="shared" si="55"/>
        <v>2</v>
      </c>
      <c r="BC31" s="184">
        <f t="shared" si="47"/>
        <v>28</v>
      </c>
      <c r="BD31" s="191">
        <f t="shared" si="56"/>
        <v>4</v>
      </c>
      <c r="BE31" s="192">
        <f t="shared" si="57"/>
        <v>5</v>
      </c>
      <c r="BF31" s="231" t="s">
        <v>79</v>
      </c>
      <c r="BG31" s="211" t="s">
        <v>80</v>
      </c>
    </row>
    <row r="32" spans="1:59" ht="15.75" customHeight="1" x14ac:dyDescent="0.3">
      <c r="A32" s="210" t="s">
        <v>88</v>
      </c>
      <c r="B32" s="206" t="s">
        <v>28</v>
      </c>
      <c r="C32" s="531" t="s">
        <v>89</v>
      </c>
      <c r="D32" s="183"/>
      <c r="E32" s="184" t="str">
        <f t="shared" si="50"/>
        <v/>
      </c>
      <c r="F32" s="183"/>
      <c r="G32" s="184" t="str">
        <f t="shared" si="59"/>
        <v/>
      </c>
      <c r="H32" s="183"/>
      <c r="I32" s="185"/>
      <c r="J32" s="186"/>
      <c r="K32" s="184" t="str">
        <f t="shared" si="60"/>
        <v/>
      </c>
      <c r="L32" s="183"/>
      <c r="M32" s="184" t="str">
        <f t="shared" si="61"/>
        <v/>
      </c>
      <c r="N32" s="183"/>
      <c r="O32" s="187"/>
      <c r="P32" s="183"/>
      <c r="Q32" s="184" t="str">
        <f t="shared" si="62"/>
        <v/>
      </c>
      <c r="R32" s="183"/>
      <c r="S32" s="184" t="str">
        <f t="shared" si="63"/>
        <v/>
      </c>
      <c r="T32" s="183"/>
      <c r="U32" s="185"/>
      <c r="V32" s="186">
        <v>1</v>
      </c>
      <c r="W32" s="184">
        <f>IF(V32*14=0,"",V32*14)</f>
        <v>14</v>
      </c>
      <c r="X32" s="183">
        <v>1</v>
      </c>
      <c r="Y32" s="184">
        <f>IF(X32*14=0,"",X32*14)</f>
        <v>14</v>
      </c>
      <c r="Z32" s="183">
        <v>3</v>
      </c>
      <c r="AA32" s="187" t="s">
        <v>30</v>
      </c>
      <c r="AB32" s="183"/>
      <c r="AC32" s="184" t="str">
        <f t="shared" si="64"/>
        <v/>
      </c>
      <c r="AD32" s="183"/>
      <c r="AE32" s="184" t="str">
        <f t="shared" si="65"/>
        <v/>
      </c>
      <c r="AF32" s="183"/>
      <c r="AG32" s="185"/>
      <c r="AH32" s="186"/>
      <c r="AI32" s="184" t="str">
        <f t="shared" si="66"/>
        <v/>
      </c>
      <c r="AJ32" s="183"/>
      <c r="AK32" s="184" t="str">
        <f t="shared" si="67"/>
        <v/>
      </c>
      <c r="AL32" s="183"/>
      <c r="AM32" s="187"/>
      <c r="AN32" s="186"/>
      <c r="AO32" s="184" t="str">
        <f t="shared" si="68"/>
        <v/>
      </c>
      <c r="AP32" s="188"/>
      <c r="AQ32" s="184" t="str">
        <f t="shared" si="69"/>
        <v/>
      </c>
      <c r="AR32" s="188"/>
      <c r="AS32" s="189"/>
      <c r="AT32" s="183"/>
      <c r="AU32" s="184" t="str">
        <f t="shared" si="70"/>
        <v/>
      </c>
      <c r="AV32" s="183"/>
      <c r="AW32" s="184" t="str">
        <f t="shared" si="71"/>
        <v/>
      </c>
      <c r="AX32" s="183"/>
      <c r="AY32" s="183"/>
      <c r="AZ32" s="190">
        <f t="shared" si="53"/>
        <v>1</v>
      </c>
      <c r="BA32" s="184">
        <f t="shared" si="54"/>
        <v>14</v>
      </c>
      <c r="BB32" s="191">
        <f t="shared" si="55"/>
        <v>1</v>
      </c>
      <c r="BC32" s="184">
        <f t="shared" si="47"/>
        <v>14</v>
      </c>
      <c r="BD32" s="191">
        <f t="shared" si="56"/>
        <v>3</v>
      </c>
      <c r="BE32" s="192">
        <f t="shared" si="57"/>
        <v>2</v>
      </c>
      <c r="BF32" s="230" t="s">
        <v>55</v>
      </c>
      <c r="BG32" s="211" t="s">
        <v>90</v>
      </c>
    </row>
    <row r="33" spans="1:59" ht="15.75" customHeight="1" x14ac:dyDescent="0.3">
      <c r="A33" s="210" t="s">
        <v>91</v>
      </c>
      <c r="B33" s="206" t="s">
        <v>28</v>
      </c>
      <c r="C33" s="531" t="s">
        <v>92</v>
      </c>
      <c r="D33" s="183"/>
      <c r="E33" s="184" t="str">
        <f t="shared" si="50"/>
        <v/>
      </c>
      <c r="F33" s="183"/>
      <c r="G33" s="184" t="str">
        <f t="shared" si="59"/>
        <v/>
      </c>
      <c r="H33" s="183"/>
      <c r="I33" s="185"/>
      <c r="J33" s="186"/>
      <c r="K33" s="184" t="str">
        <f t="shared" si="60"/>
        <v/>
      </c>
      <c r="L33" s="183"/>
      <c r="M33" s="184" t="str">
        <f t="shared" si="61"/>
        <v/>
      </c>
      <c r="N33" s="183"/>
      <c r="O33" s="187"/>
      <c r="P33" s="183"/>
      <c r="Q33" s="184" t="str">
        <f t="shared" si="62"/>
        <v/>
      </c>
      <c r="R33" s="183"/>
      <c r="S33" s="184" t="str">
        <f t="shared" si="63"/>
        <v/>
      </c>
      <c r="T33" s="183"/>
      <c r="U33" s="185"/>
      <c r="V33" s="186">
        <v>3</v>
      </c>
      <c r="W33" s="184">
        <f t="shared" ref="W33" si="72">IF(V33*14=0,"",V33*14)</f>
        <v>42</v>
      </c>
      <c r="X33" s="183">
        <v>2</v>
      </c>
      <c r="Y33" s="184">
        <v>42</v>
      </c>
      <c r="Z33" s="183">
        <v>6</v>
      </c>
      <c r="AA33" s="187" t="s">
        <v>28</v>
      </c>
      <c r="AB33" s="183"/>
      <c r="AC33" s="184" t="str">
        <f t="shared" si="64"/>
        <v/>
      </c>
      <c r="AD33" s="183"/>
      <c r="AE33" s="184" t="str">
        <f t="shared" si="65"/>
        <v/>
      </c>
      <c r="AF33" s="183"/>
      <c r="AG33" s="185"/>
      <c r="AH33" s="186"/>
      <c r="AI33" s="184" t="str">
        <f t="shared" si="66"/>
        <v/>
      </c>
      <c r="AJ33" s="183"/>
      <c r="AK33" s="184" t="str">
        <f t="shared" si="67"/>
        <v/>
      </c>
      <c r="AL33" s="183"/>
      <c r="AM33" s="187"/>
      <c r="AN33" s="186"/>
      <c r="AO33" s="184" t="str">
        <f t="shared" si="68"/>
        <v/>
      </c>
      <c r="AP33" s="188"/>
      <c r="AQ33" s="184" t="str">
        <f t="shared" si="69"/>
        <v/>
      </c>
      <c r="AR33" s="188"/>
      <c r="AS33" s="189"/>
      <c r="AT33" s="183"/>
      <c r="AU33" s="184" t="str">
        <f t="shared" si="70"/>
        <v/>
      </c>
      <c r="AV33" s="183"/>
      <c r="AW33" s="184" t="str">
        <f t="shared" si="71"/>
        <v/>
      </c>
      <c r="AX33" s="183"/>
      <c r="AY33" s="183"/>
      <c r="AZ33" s="190">
        <f t="shared" si="53"/>
        <v>3</v>
      </c>
      <c r="BA33" s="184">
        <f t="shared" si="54"/>
        <v>42</v>
      </c>
      <c r="BB33" s="191">
        <f t="shared" si="55"/>
        <v>2</v>
      </c>
      <c r="BC33" s="184">
        <f t="shared" si="47"/>
        <v>28</v>
      </c>
      <c r="BD33" s="191">
        <f t="shared" si="56"/>
        <v>6</v>
      </c>
      <c r="BE33" s="192">
        <f t="shared" si="57"/>
        <v>5</v>
      </c>
      <c r="BF33" s="231" t="s">
        <v>79</v>
      </c>
      <c r="BG33" s="211" t="s">
        <v>80</v>
      </c>
    </row>
    <row r="34" spans="1:59" ht="15.75" customHeight="1" thickBot="1" x14ac:dyDescent="0.35">
      <c r="A34" s="160" t="s">
        <v>93</v>
      </c>
      <c r="B34" s="212" t="s">
        <v>28</v>
      </c>
      <c r="C34" s="532" t="s">
        <v>94</v>
      </c>
      <c r="D34" s="195"/>
      <c r="E34" s="196" t="str">
        <f t="shared" si="50"/>
        <v/>
      </c>
      <c r="F34" s="195"/>
      <c r="G34" s="196" t="str">
        <f t="shared" si="59"/>
        <v/>
      </c>
      <c r="H34" s="195"/>
      <c r="I34" s="197"/>
      <c r="J34" s="198"/>
      <c r="K34" s="196" t="str">
        <f t="shared" si="60"/>
        <v/>
      </c>
      <c r="L34" s="195"/>
      <c r="M34" s="196" t="str">
        <f t="shared" si="61"/>
        <v/>
      </c>
      <c r="N34" s="195"/>
      <c r="O34" s="199"/>
      <c r="P34" s="195"/>
      <c r="Q34" s="196" t="str">
        <f t="shared" si="62"/>
        <v/>
      </c>
      <c r="R34" s="195"/>
      <c r="S34" s="196" t="str">
        <f t="shared" si="63"/>
        <v/>
      </c>
      <c r="T34" s="195"/>
      <c r="U34" s="197"/>
      <c r="V34" s="198">
        <v>2</v>
      </c>
      <c r="W34" s="196">
        <v>28</v>
      </c>
      <c r="X34" s="195">
        <v>2</v>
      </c>
      <c r="Y34" s="196">
        <f t="shared" ref="Y34" si="73">IF(X34*14=0,"",X34*14)</f>
        <v>28</v>
      </c>
      <c r="Z34" s="195">
        <v>3</v>
      </c>
      <c r="AA34" s="199" t="s">
        <v>87</v>
      </c>
      <c r="AB34" s="195"/>
      <c r="AC34" s="196" t="str">
        <f t="shared" si="64"/>
        <v/>
      </c>
      <c r="AD34" s="195"/>
      <c r="AE34" s="196" t="str">
        <f t="shared" si="65"/>
        <v/>
      </c>
      <c r="AF34" s="195"/>
      <c r="AG34" s="197"/>
      <c r="AH34" s="198"/>
      <c r="AI34" s="196" t="str">
        <f t="shared" si="66"/>
        <v/>
      </c>
      <c r="AJ34" s="195"/>
      <c r="AK34" s="196" t="str">
        <f t="shared" si="67"/>
        <v/>
      </c>
      <c r="AL34" s="195"/>
      <c r="AM34" s="199"/>
      <c r="AN34" s="198"/>
      <c r="AO34" s="196" t="str">
        <f t="shared" si="68"/>
        <v/>
      </c>
      <c r="AP34" s="200"/>
      <c r="AQ34" s="196" t="str">
        <f t="shared" si="69"/>
        <v/>
      </c>
      <c r="AR34" s="200"/>
      <c r="AS34" s="201"/>
      <c r="AT34" s="195"/>
      <c r="AU34" s="196" t="str">
        <f t="shared" si="70"/>
        <v/>
      </c>
      <c r="AV34" s="195"/>
      <c r="AW34" s="196" t="str">
        <f t="shared" si="71"/>
        <v/>
      </c>
      <c r="AX34" s="195"/>
      <c r="AY34" s="195"/>
      <c r="AZ34" s="202">
        <f t="shared" si="53"/>
        <v>2</v>
      </c>
      <c r="BA34" s="196">
        <f t="shared" si="54"/>
        <v>28</v>
      </c>
      <c r="BB34" s="203">
        <f t="shared" si="55"/>
        <v>2</v>
      </c>
      <c r="BC34" s="196">
        <f t="shared" si="47"/>
        <v>28</v>
      </c>
      <c r="BD34" s="203">
        <f t="shared" si="56"/>
        <v>3</v>
      </c>
      <c r="BE34" s="204">
        <f t="shared" si="57"/>
        <v>4</v>
      </c>
      <c r="BF34" s="164" t="s">
        <v>79</v>
      </c>
      <c r="BG34" s="146" t="s">
        <v>95</v>
      </c>
    </row>
    <row r="35" spans="1:59" s="86" customFormat="1" ht="15.75" customHeight="1" x14ac:dyDescent="0.3">
      <c r="A35" s="132" t="s">
        <v>96</v>
      </c>
      <c r="B35" s="133" t="s">
        <v>28</v>
      </c>
      <c r="C35" s="590" t="s">
        <v>97</v>
      </c>
      <c r="D35" s="134"/>
      <c r="E35" s="135" t="str">
        <f t="shared" ref="E35:E50" si="74">IF(D35*14=0,"",D35*14)</f>
        <v/>
      </c>
      <c r="F35" s="134"/>
      <c r="G35" s="135" t="str">
        <f t="shared" ref="G35:G50" si="75">IF(F35*14=0,"",F35*14)</f>
        <v/>
      </c>
      <c r="H35" s="134"/>
      <c r="I35" s="136"/>
      <c r="J35" s="137"/>
      <c r="K35" s="135" t="str">
        <f t="shared" si="1"/>
        <v/>
      </c>
      <c r="L35" s="134"/>
      <c r="M35" s="135" t="str">
        <f t="shared" si="2"/>
        <v/>
      </c>
      <c r="N35" s="134"/>
      <c r="O35" s="138"/>
      <c r="P35" s="134"/>
      <c r="Q35" s="135" t="str">
        <f t="shared" si="3"/>
        <v/>
      </c>
      <c r="R35" s="134"/>
      <c r="S35" s="135" t="str">
        <f t="shared" si="4"/>
        <v/>
      </c>
      <c r="T35" s="134"/>
      <c r="U35" s="136"/>
      <c r="V35" s="137"/>
      <c r="W35" s="135" t="str">
        <f t="shared" ref="W35:W50" si="76">IF(V35*14=0,"",V35*14)</f>
        <v/>
      </c>
      <c r="X35" s="134"/>
      <c r="Y35" s="135" t="str">
        <f t="shared" ref="Y35:Y50" si="77">IF(X35*14=0,"",X35*14)</f>
        <v/>
      </c>
      <c r="Z35" s="134"/>
      <c r="AA35" s="138"/>
      <c r="AB35" s="134"/>
      <c r="AC35" s="135" t="str">
        <f t="shared" si="7"/>
        <v/>
      </c>
      <c r="AD35" s="134"/>
      <c r="AE35" s="135" t="str">
        <f t="shared" si="8"/>
        <v/>
      </c>
      <c r="AF35" s="134"/>
      <c r="AG35" s="136"/>
      <c r="AH35" s="137">
        <v>1</v>
      </c>
      <c r="AI35" s="135">
        <f t="shared" ref="AI35:AI47" si="78">IF(AH35*14=0,"",AH35*14)</f>
        <v>14</v>
      </c>
      <c r="AJ35" s="134">
        <v>1</v>
      </c>
      <c r="AK35" s="135">
        <f t="shared" si="10"/>
        <v>14</v>
      </c>
      <c r="AL35" s="134">
        <v>2</v>
      </c>
      <c r="AM35" s="138" t="s">
        <v>30</v>
      </c>
      <c r="AN35" s="137"/>
      <c r="AO35" s="135" t="str">
        <f t="shared" si="11"/>
        <v/>
      </c>
      <c r="AP35" s="139"/>
      <c r="AQ35" s="135" t="str">
        <f t="shared" si="12"/>
        <v/>
      </c>
      <c r="AR35" s="139"/>
      <c r="AS35" s="140"/>
      <c r="AT35" s="134"/>
      <c r="AU35" s="135" t="str">
        <f t="shared" si="13"/>
        <v/>
      </c>
      <c r="AV35" s="134"/>
      <c r="AW35" s="135" t="str">
        <f t="shared" si="14"/>
        <v/>
      </c>
      <c r="AX35" s="134"/>
      <c r="AY35" s="134"/>
      <c r="AZ35" s="141">
        <f t="shared" ref="AZ35:AZ39" si="79">IF(D35+J35+P35+V35+AB35+AH35+AN35+AT35=0,"",D35+J35+P35+V35+AB35+AH35+AN35+AT35)</f>
        <v>1</v>
      </c>
      <c r="BA35" s="135">
        <f t="shared" ref="BA35:BA50" si="80">IF((D35+J35+P35+V35+AB35+AH35+AN35+AT35)*14=0,"",(D35+J35+P35+V35+AB35+AH35+AN35+AT35)*14)</f>
        <v>14</v>
      </c>
      <c r="BB35" s="142">
        <f t="shared" ref="BB35:BB39" si="81">IF(F35+L35+R35+X35+AD35+AJ35+AP35+AV35=0,"",F35+L35+R35+X35+AD35+AJ35+AP35+AV35)</f>
        <v>1</v>
      </c>
      <c r="BC35" s="135">
        <f t="shared" ref="BC35:BC46" si="82">IF((L35+F35+R35+X35+AD35+AJ35+AP35+AV35)*14=0,"",(L35+F35+R35+X35+AD35+AJ35+AP35+AV35)*14)</f>
        <v>14</v>
      </c>
      <c r="BD35" s="142">
        <f t="shared" si="18"/>
        <v>2</v>
      </c>
      <c r="BE35" s="143">
        <f t="shared" ref="BE35:BE38" si="83">IF(D35+F35+L35+J35+P35+R35+V35+X35+AB35+AD35+AH35+AJ35+AN35+AP35+AT35+AV35=0,"",D35+F35+L35+J35+P35+R35+V35+X35+AB35+AD35+AH35+AJ35+AN35+AP35+AT35+AV35)</f>
        <v>2</v>
      </c>
      <c r="BF35" s="165" t="s">
        <v>98</v>
      </c>
      <c r="BG35" s="166" t="s">
        <v>99</v>
      </c>
    </row>
    <row r="36" spans="1:59" ht="15.75" customHeight="1" x14ac:dyDescent="0.3">
      <c r="A36" s="209" t="s">
        <v>100</v>
      </c>
      <c r="B36" s="206" t="s">
        <v>28</v>
      </c>
      <c r="C36" s="182" t="s">
        <v>101</v>
      </c>
      <c r="D36" s="183"/>
      <c r="E36" s="184" t="str">
        <f t="shared" si="74"/>
        <v/>
      </c>
      <c r="F36" s="183"/>
      <c r="G36" s="184" t="str">
        <f t="shared" si="75"/>
        <v/>
      </c>
      <c r="H36" s="183"/>
      <c r="I36" s="185"/>
      <c r="J36" s="186"/>
      <c r="K36" s="184" t="str">
        <f t="shared" si="1"/>
        <v/>
      </c>
      <c r="L36" s="183">
        <v>2</v>
      </c>
      <c r="M36" s="184">
        <f t="shared" si="2"/>
        <v>28</v>
      </c>
      <c r="N36" s="183">
        <v>2</v>
      </c>
      <c r="O36" s="187" t="s">
        <v>30</v>
      </c>
      <c r="P36" s="183"/>
      <c r="Q36" s="184" t="str">
        <f t="shared" si="3"/>
        <v/>
      </c>
      <c r="R36" s="183"/>
      <c r="S36" s="184" t="str">
        <f t="shared" si="4"/>
        <v/>
      </c>
      <c r="T36" s="183"/>
      <c r="U36" s="185"/>
      <c r="V36" s="186"/>
      <c r="W36" s="184" t="str">
        <f t="shared" si="76"/>
        <v/>
      </c>
      <c r="X36" s="183"/>
      <c r="Y36" s="184" t="str">
        <f t="shared" si="77"/>
        <v/>
      </c>
      <c r="Z36" s="183"/>
      <c r="AA36" s="187"/>
      <c r="AB36" s="183"/>
      <c r="AC36" s="184" t="str">
        <f t="shared" si="7"/>
        <v/>
      </c>
      <c r="AD36" s="183"/>
      <c r="AE36" s="184" t="str">
        <f t="shared" si="8"/>
        <v/>
      </c>
      <c r="AF36" s="183"/>
      <c r="AG36" s="185"/>
      <c r="AH36" s="186"/>
      <c r="AI36" s="184" t="str">
        <f t="shared" si="78"/>
        <v/>
      </c>
      <c r="AJ36" s="183"/>
      <c r="AK36" s="184" t="str">
        <f t="shared" si="10"/>
        <v/>
      </c>
      <c r="AL36" s="183"/>
      <c r="AM36" s="187"/>
      <c r="AN36" s="186"/>
      <c r="AO36" s="184" t="str">
        <f t="shared" si="11"/>
        <v/>
      </c>
      <c r="AP36" s="188"/>
      <c r="AQ36" s="184" t="str">
        <f t="shared" si="12"/>
        <v/>
      </c>
      <c r="AR36" s="188"/>
      <c r="AS36" s="189"/>
      <c r="AT36" s="183"/>
      <c r="AU36" s="184" t="str">
        <f t="shared" si="13"/>
        <v/>
      </c>
      <c r="AV36" s="183"/>
      <c r="AW36" s="184" t="str">
        <f t="shared" si="14"/>
        <v/>
      </c>
      <c r="AX36" s="183"/>
      <c r="AY36" s="183"/>
      <c r="AZ36" s="190" t="str">
        <f t="shared" si="79"/>
        <v/>
      </c>
      <c r="BA36" s="184" t="str">
        <f t="shared" si="80"/>
        <v/>
      </c>
      <c r="BB36" s="191">
        <f t="shared" si="81"/>
        <v>2</v>
      </c>
      <c r="BC36" s="184">
        <f t="shared" si="82"/>
        <v>28</v>
      </c>
      <c r="BD36" s="191">
        <f t="shared" si="18"/>
        <v>2</v>
      </c>
      <c r="BE36" s="192">
        <f t="shared" si="83"/>
        <v>2</v>
      </c>
      <c r="BF36" s="228" t="s">
        <v>102</v>
      </c>
      <c r="BG36" s="211" t="s">
        <v>103</v>
      </c>
    </row>
    <row r="37" spans="1:59" ht="15.75" customHeight="1" x14ac:dyDescent="0.3">
      <c r="A37" s="209" t="s">
        <v>104</v>
      </c>
      <c r="B37" s="206" t="s">
        <v>28</v>
      </c>
      <c r="C37" s="182" t="s">
        <v>105</v>
      </c>
      <c r="D37" s="183"/>
      <c r="E37" s="184" t="str">
        <f t="shared" si="74"/>
        <v/>
      </c>
      <c r="F37" s="183"/>
      <c r="G37" s="184" t="str">
        <f t="shared" si="75"/>
        <v/>
      </c>
      <c r="H37" s="183"/>
      <c r="I37" s="185"/>
      <c r="J37" s="186"/>
      <c r="K37" s="184" t="str">
        <f t="shared" si="1"/>
        <v/>
      </c>
      <c r="L37" s="183"/>
      <c r="M37" s="184" t="str">
        <f t="shared" si="2"/>
        <v/>
      </c>
      <c r="N37" s="183"/>
      <c r="O37" s="187"/>
      <c r="P37" s="183"/>
      <c r="Q37" s="184" t="str">
        <f t="shared" si="3"/>
        <v/>
      </c>
      <c r="R37" s="183">
        <v>2</v>
      </c>
      <c r="S37" s="184">
        <f t="shared" si="4"/>
        <v>28</v>
      </c>
      <c r="T37" s="183">
        <v>2</v>
      </c>
      <c r="U37" s="185" t="s">
        <v>30</v>
      </c>
      <c r="V37" s="186"/>
      <c r="W37" s="184" t="str">
        <f t="shared" si="76"/>
        <v/>
      </c>
      <c r="X37" s="183"/>
      <c r="Y37" s="184" t="str">
        <f t="shared" si="77"/>
        <v/>
      </c>
      <c r="Z37" s="183"/>
      <c r="AA37" s="187"/>
      <c r="AB37" s="183"/>
      <c r="AC37" s="184" t="str">
        <f t="shared" si="7"/>
        <v/>
      </c>
      <c r="AD37" s="183"/>
      <c r="AE37" s="184" t="str">
        <f t="shared" si="8"/>
        <v/>
      </c>
      <c r="AF37" s="183"/>
      <c r="AG37" s="185"/>
      <c r="AH37" s="186"/>
      <c r="AI37" s="184" t="str">
        <f t="shared" si="78"/>
        <v/>
      </c>
      <c r="AJ37" s="183"/>
      <c r="AK37" s="184" t="str">
        <f t="shared" si="10"/>
        <v/>
      </c>
      <c r="AL37" s="183"/>
      <c r="AM37" s="187"/>
      <c r="AN37" s="186"/>
      <c r="AO37" s="184" t="str">
        <f t="shared" si="11"/>
        <v/>
      </c>
      <c r="AP37" s="188"/>
      <c r="AQ37" s="184" t="str">
        <f t="shared" si="12"/>
        <v/>
      </c>
      <c r="AR37" s="188"/>
      <c r="AS37" s="189"/>
      <c r="AT37" s="183"/>
      <c r="AU37" s="184" t="str">
        <f t="shared" si="13"/>
        <v/>
      </c>
      <c r="AV37" s="183"/>
      <c r="AW37" s="184" t="str">
        <f t="shared" si="14"/>
        <v/>
      </c>
      <c r="AX37" s="183"/>
      <c r="AY37" s="183"/>
      <c r="AZ37" s="190" t="str">
        <f t="shared" si="79"/>
        <v/>
      </c>
      <c r="BA37" s="184" t="str">
        <f t="shared" si="80"/>
        <v/>
      </c>
      <c r="BB37" s="191">
        <f t="shared" si="81"/>
        <v>2</v>
      </c>
      <c r="BC37" s="184">
        <f t="shared" si="82"/>
        <v>28</v>
      </c>
      <c r="BD37" s="191">
        <f t="shared" si="18"/>
        <v>2</v>
      </c>
      <c r="BE37" s="192">
        <f t="shared" si="83"/>
        <v>2</v>
      </c>
      <c r="BF37" s="228" t="s">
        <v>102</v>
      </c>
      <c r="BG37" s="211" t="s">
        <v>103</v>
      </c>
    </row>
    <row r="38" spans="1:59" s="12" customFormat="1" ht="15.75" customHeight="1" x14ac:dyDescent="0.3">
      <c r="A38" s="209" t="s">
        <v>106</v>
      </c>
      <c r="B38" s="206" t="s">
        <v>28</v>
      </c>
      <c r="C38" s="182" t="s">
        <v>107</v>
      </c>
      <c r="D38" s="183"/>
      <c r="E38" s="184" t="str">
        <f t="shared" si="74"/>
        <v/>
      </c>
      <c r="F38" s="183"/>
      <c r="G38" s="184" t="str">
        <f t="shared" si="75"/>
        <v/>
      </c>
      <c r="H38" s="183"/>
      <c r="I38" s="185"/>
      <c r="J38" s="186"/>
      <c r="K38" s="184" t="str">
        <f t="shared" si="1"/>
        <v/>
      </c>
      <c r="L38" s="183"/>
      <c r="M38" s="184" t="str">
        <f t="shared" si="2"/>
        <v/>
      </c>
      <c r="N38" s="183"/>
      <c r="O38" s="187"/>
      <c r="P38" s="183"/>
      <c r="Q38" s="184" t="str">
        <f t="shared" si="3"/>
        <v/>
      </c>
      <c r="R38" s="183"/>
      <c r="S38" s="184" t="str">
        <f t="shared" si="4"/>
        <v/>
      </c>
      <c r="T38" s="183"/>
      <c r="U38" s="185"/>
      <c r="V38" s="186"/>
      <c r="W38" s="184" t="str">
        <f t="shared" si="76"/>
        <v/>
      </c>
      <c r="X38" s="183">
        <v>2</v>
      </c>
      <c r="Y38" s="184">
        <f t="shared" si="77"/>
        <v>28</v>
      </c>
      <c r="Z38" s="183">
        <v>2</v>
      </c>
      <c r="AA38" s="187" t="s">
        <v>30</v>
      </c>
      <c r="AB38" s="183"/>
      <c r="AC38" s="184" t="str">
        <f t="shared" si="7"/>
        <v/>
      </c>
      <c r="AD38" s="183"/>
      <c r="AE38" s="184" t="str">
        <f t="shared" si="8"/>
        <v/>
      </c>
      <c r="AF38" s="183"/>
      <c r="AG38" s="185"/>
      <c r="AH38" s="186"/>
      <c r="AI38" s="184" t="str">
        <f t="shared" si="78"/>
        <v/>
      </c>
      <c r="AJ38" s="183"/>
      <c r="AK38" s="184" t="str">
        <f t="shared" si="10"/>
        <v/>
      </c>
      <c r="AL38" s="183"/>
      <c r="AM38" s="187"/>
      <c r="AN38" s="186"/>
      <c r="AO38" s="184" t="str">
        <f t="shared" si="11"/>
        <v/>
      </c>
      <c r="AP38" s="188"/>
      <c r="AQ38" s="184" t="str">
        <f t="shared" si="12"/>
        <v/>
      </c>
      <c r="AR38" s="188"/>
      <c r="AS38" s="189"/>
      <c r="AT38" s="183"/>
      <c r="AU38" s="184" t="str">
        <f t="shared" si="13"/>
        <v/>
      </c>
      <c r="AV38" s="183"/>
      <c r="AW38" s="184" t="str">
        <f t="shared" si="14"/>
        <v/>
      </c>
      <c r="AX38" s="183"/>
      <c r="AY38" s="183"/>
      <c r="AZ38" s="190" t="str">
        <f t="shared" si="79"/>
        <v/>
      </c>
      <c r="BA38" s="184" t="str">
        <f t="shared" si="80"/>
        <v/>
      </c>
      <c r="BB38" s="191">
        <f t="shared" si="81"/>
        <v>2</v>
      </c>
      <c r="BC38" s="184">
        <f t="shared" si="82"/>
        <v>28</v>
      </c>
      <c r="BD38" s="191">
        <f t="shared" si="18"/>
        <v>2</v>
      </c>
      <c r="BE38" s="192">
        <f t="shared" si="83"/>
        <v>2</v>
      </c>
      <c r="BF38" s="228" t="s">
        <v>102</v>
      </c>
      <c r="BG38" s="211" t="s">
        <v>103</v>
      </c>
    </row>
    <row r="39" spans="1:59" ht="15.75" customHeight="1" x14ac:dyDescent="0.3">
      <c r="A39" s="209" t="s">
        <v>108</v>
      </c>
      <c r="B39" s="206" t="s">
        <v>28</v>
      </c>
      <c r="C39" s="182" t="s">
        <v>109</v>
      </c>
      <c r="D39" s="183"/>
      <c r="E39" s="184" t="str">
        <f t="shared" si="74"/>
        <v/>
      </c>
      <c r="F39" s="183"/>
      <c r="G39" s="184" t="str">
        <f t="shared" si="75"/>
        <v/>
      </c>
      <c r="H39" s="183"/>
      <c r="I39" s="185"/>
      <c r="J39" s="186"/>
      <c r="K39" s="184" t="str">
        <f t="shared" si="1"/>
        <v/>
      </c>
      <c r="L39" s="183"/>
      <c r="M39" s="184" t="str">
        <f t="shared" si="2"/>
        <v/>
      </c>
      <c r="N39" s="183"/>
      <c r="O39" s="187"/>
      <c r="P39" s="183"/>
      <c r="Q39" s="184" t="str">
        <f t="shared" si="3"/>
        <v/>
      </c>
      <c r="R39" s="183"/>
      <c r="S39" s="184" t="str">
        <f t="shared" si="4"/>
        <v/>
      </c>
      <c r="T39" s="183"/>
      <c r="U39" s="185"/>
      <c r="V39" s="186"/>
      <c r="W39" s="184" t="str">
        <f t="shared" si="76"/>
        <v/>
      </c>
      <c r="X39" s="183"/>
      <c r="Y39" s="184" t="str">
        <f t="shared" si="77"/>
        <v/>
      </c>
      <c r="Z39" s="183"/>
      <c r="AA39" s="187"/>
      <c r="AB39" s="183"/>
      <c r="AC39" s="184" t="str">
        <f t="shared" si="7"/>
        <v/>
      </c>
      <c r="AD39" s="183">
        <v>2</v>
      </c>
      <c r="AE39" s="184">
        <f t="shared" si="8"/>
        <v>28</v>
      </c>
      <c r="AF39" s="183">
        <v>2</v>
      </c>
      <c r="AG39" s="187" t="s">
        <v>30</v>
      </c>
      <c r="AH39" s="186"/>
      <c r="AI39" s="184" t="str">
        <f t="shared" si="78"/>
        <v/>
      </c>
      <c r="AJ39" s="183"/>
      <c r="AK39" s="184" t="str">
        <f t="shared" si="10"/>
        <v/>
      </c>
      <c r="AL39" s="183"/>
      <c r="AM39" s="187"/>
      <c r="AN39" s="186"/>
      <c r="AO39" s="184" t="str">
        <f t="shared" si="11"/>
        <v/>
      </c>
      <c r="AP39" s="188"/>
      <c r="AQ39" s="184" t="str">
        <f t="shared" si="12"/>
        <v/>
      </c>
      <c r="AR39" s="188"/>
      <c r="AS39" s="189"/>
      <c r="AT39" s="183"/>
      <c r="AU39" s="184" t="str">
        <f t="shared" si="13"/>
        <v/>
      </c>
      <c r="AV39" s="183"/>
      <c r="AW39" s="184" t="str">
        <f t="shared" si="14"/>
        <v/>
      </c>
      <c r="AX39" s="183"/>
      <c r="AY39" s="183"/>
      <c r="AZ39" s="190" t="str">
        <f t="shared" si="79"/>
        <v/>
      </c>
      <c r="BA39" s="184" t="str">
        <f t="shared" si="80"/>
        <v/>
      </c>
      <c r="BB39" s="191">
        <f t="shared" si="81"/>
        <v>2</v>
      </c>
      <c r="BC39" s="184">
        <f t="shared" si="82"/>
        <v>28</v>
      </c>
      <c r="BD39" s="191">
        <f t="shared" si="18"/>
        <v>2</v>
      </c>
      <c r="BE39" s="192">
        <f t="shared" ref="BE39:BE50" si="84">IF(D39+F39+L39+J39+P39+R39+V39+X39+AB39+AD39+AH39+AJ39+AN39+AP39+AT39+AV39=0,"",D39+F39+L39+J39+P39+R39+V39+X39+AB39+AD39+AH39+AJ39+AN39+AP39+AT39+AV39)</f>
        <v>2</v>
      </c>
      <c r="BF39" s="228" t="s">
        <v>102</v>
      </c>
      <c r="BG39" s="232" t="s">
        <v>110</v>
      </c>
    </row>
    <row r="40" spans="1:59" ht="15.75" customHeight="1" x14ac:dyDescent="0.3">
      <c r="A40" s="209" t="s">
        <v>111</v>
      </c>
      <c r="B40" s="206" t="s">
        <v>28</v>
      </c>
      <c r="C40" s="182" t="s">
        <v>112</v>
      </c>
      <c r="D40" s="183"/>
      <c r="E40" s="184" t="str">
        <f t="shared" si="74"/>
        <v/>
      </c>
      <c r="F40" s="183"/>
      <c r="G40" s="184" t="str">
        <f t="shared" si="75"/>
        <v/>
      </c>
      <c r="H40" s="183"/>
      <c r="I40" s="185"/>
      <c r="J40" s="186"/>
      <c r="K40" s="184" t="str">
        <f t="shared" si="1"/>
        <v/>
      </c>
      <c r="L40" s="183"/>
      <c r="M40" s="184" t="str">
        <f t="shared" si="2"/>
        <v/>
      </c>
      <c r="N40" s="183"/>
      <c r="O40" s="187"/>
      <c r="P40" s="183"/>
      <c r="Q40" s="184" t="str">
        <f t="shared" si="3"/>
        <v/>
      </c>
      <c r="R40" s="183"/>
      <c r="S40" s="184" t="str">
        <f t="shared" si="4"/>
        <v/>
      </c>
      <c r="T40" s="183"/>
      <c r="U40" s="185"/>
      <c r="V40" s="186"/>
      <c r="W40" s="184" t="str">
        <f t="shared" si="76"/>
        <v/>
      </c>
      <c r="X40" s="183"/>
      <c r="Y40" s="184" t="str">
        <f t="shared" si="77"/>
        <v/>
      </c>
      <c r="Z40" s="183"/>
      <c r="AA40" s="187"/>
      <c r="AB40" s="183"/>
      <c r="AC40" s="184" t="str">
        <f t="shared" si="7"/>
        <v/>
      </c>
      <c r="AD40" s="183"/>
      <c r="AE40" s="184" t="str">
        <f t="shared" ref="AE40:AE50" si="85">IF(AD40*14=0,"",AD40*14)</f>
        <v/>
      </c>
      <c r="AF40" s="183"/>
      <c r="AG40" s="185"/>
      <c r="AH40" s="186"/>
      <c r="AI40" s="184" t="str">
        <f t="shared" si="78"/>
        <v/>
      </c>
      <c r="AJ40" s="183">
        <v>2</v>
      </c>
      <c r="AK40" s="184">
        <f t="shared" si="10"/>
        <v>28</v>
      </c>
      <c r="AL40" s="183">
        <v>2</v>
      </c>
      <c r="AM40" s="187" t="s">
        <v>30</v>
      </c>
      <c r="AN40" s="186"/>
      <c r="AO40" s="184" t="str">
        <f t="shared" si="11"/>
        <v/>
      </c>
      <c r="AP40" s="188"/>
      <c r="AQ40" s="184" t="str">
        <f t="shared" si="12"/>
        <v/>
      </c>
      <c r="AR40" s="188"/>
      <c r="AS40" s="189"/>
      <c r="AT40" s="183"/>
      <c r="AU40" s="184" t="str">
        <f t="shared" si="13"/>
        <v/>
      </c>
      <c r="AV40" s="183"/>
      <c r="AW40" s="184" t="str">
        <f t="shared" si="14"/>
        <v/>
      </c>
      <c r="AX40" s="183"/>
      <c r="AY40" s="183"/>
      <c r="AZ40" s="190" t="str">
        <f t="shared" ref="AZ40:AZ50" si="86">IF(D40+J40+P40+V40+AB40+AH40+AN40+AT40=0,"",D40+J40+P40+V40+AB40+AH40+AN40+AT40)</f>
        <v/>
      </c>
      <c r="BA40" s="184" t="str">
        <f t="shared" si="80"/>
        <v/>
      </c>
      <c r="BB40" s="191">
        <f t="shared" ref="BB40:BB50" si="87">IF(F40+L40+R40+X40+AD40+AJ40+AP40+AV40=0,"",F40+L40+R40+X40+AD40+AJ40+AP40+AV40)</f>
        <v>2</v>
      </c>
      <c r="BC40" s="184">
        <f t="shared" si="82"/>
        <v>28</v>
      </c>
      <c r="BD40" s="191">
        <f t="shared" si="18"/>
        <v>2</v>
      </c>
      <c r="BE40" s="192">
        <f t="shared" si="84"/>
        <v>2</v>
      </c>
      <c r="BF40" s="228" t="s">
        <v>102</v>
      </c>
      <c r="BG40" s="232" t="s">
        <v>110</v>
      </c>
    </row>
    <row r="41" spans="1:59" ht="15.75" customHeight="1" x14ac:dyDescent="0.3">
      <c r="A41" s="209" t="s">
        <v>113</v>
      </c>
      <c r="B41" s="206" t="s">
        <v>28</v>
      </c>
      <c r="C41" s="182" t="s">
        <v>114</v>
      </c>
      <c r="D41" s="183"/>
      <c r="E41" s="184" t="str">
        <f t="shared" si="74"/>
        <v/>
      </c>
      <c r="F41" s="183"/>
      <c r="G41" s="184" t="str">
        <f t="shared" si="75"/>
        <v/>
      </c>
      <c r="H41" s="183"/>
      <c r="I41" s="185"/>
      <c r="J41" s="186"/>
      <c r="K41" s="184" t="str">
        <f t="shared" si="1"/>
        <v/>
      </c>
      <c r="L41" s="183"/>
      <c r="M41" s="184" t="str">
        <f t="shared" si="2"/>
        <v/>
      </c>
      <c r="N41" s="183"/>
      <c r="O41" s="187"/>
      <c r="P41" s="183"/>
      <c r="Q41" s="184" t="str">
        <f t="shared" si="3"/>
        <v/>
      </c>
      <c r="R41" s="183"/>
      <c r="S41" s="184" t="str">
        <f t="shared" si="4"/>
        <v/>
      </c>
      <c r="T41" s="183"/>
      <c r="U41" s="185"/>
      <c r="V41" s="186"/>
      <c r="W41" s="184" t="str">
        <f t="shared" si="76"/>
        <v/>
      </c>
      <c r="X41" s="183"/>
      <c r="Y41" s="184" t="str">
        <f t="shared" si="77"/>
        <v/>
      </c>
      <c r="Z41" s="183"/>
      <c r="AA41" s="187"/>
      <c r="AB41" s="183"/>
      <c r="AC41" s="184" t="str">
        <f t="shared" si="7"/>
        <v/>
      </c>
      <c r="AD41" s="183"/>
      <c r="AE41" s="184" t="str">
        <f t="shared" si="85"/>
        <v/>
      </c>
      <c r="AF41" s="183"/>
      <c r="AG41" s="185"/>
      <c r="AH41" s="186"/>
      <c r="AI41" s="184" t="str">
        <f t="shared" si="78"/>
        <v/>
      </c>
      <c r="AJ41" s="183"/>
      <c r="AK41" s="184" t="str">
        <f t="shared" si="10"/>
        <v/>
      </c>
      <c r="AL41" s="183"/>
      <c r="AM41" s="187"/>
      <c r="AN41" s="186"/>
      <c r="AO41" s="184" t="str">
        <f t="shared" si="11"/>
        <v/>
      </c>
      <c r="AP41" s="188">
        <v>2</v>
      </c>
      <c r="AQ41" s="184">
        <f t="shared" si="12"/>
        <v>28</v>
      </c>
      <c r="AR41" s="188">
        <v>2</v>
      </c>
      <c r="AS41" s="189" t="s">
        <v>30</v>
      </c>
      <c r="AT41" s="183"/>
      <c r="AU41" s="184" t="str">
        <f t="shared" si="13"/>
        <v/>
      </c>
      <c r="AV41" s="183"/>
      <c r="AW41" s="184" t="str">
        <f t="shared" si="14"/>
        <v/>
      </c>
      <c r="AX41" s="183"/>
      <c r="AY41" s="183"/>
      <c r="AZ41" s="190" t="str">
        <f t="shared" si="86"/>
        <v/>
      </c>
      <c r="BA41" s="184" t="str">
        <f t="shared" si="80"/>
        <v/>
      </c>
      <c r="BB41" s="191">
        <f t="shared" si="87"/>
        <v>2</v>
      </c>
      <c r="BC41" s="184">
        <f t="shared" si="82"/>
        <v>28</v>
      </c>
      <c r="BD41" s="191">
        <f t="shared" si="18"/>
        <v>2</v>
      </c>
      <c r="BE41" s="192">
        <f t="shared" si="84"/>
        <v>2</v>
      </c>
      <c r="BF41" s="228" t="s">
        <v>102</v>
      </c>
      <c r="BG41" s="232" t="s">
        <v>110</v>
      </c>
    </row>
    <row r="42" spans="1:59" ht="15.75" customHeight="1" x14ac:dyDescent="0.3">
      <c r="A42" s="209" t="s">
        <v>115</v>
      </c>
      <c r="B42" s="206" t="s">
        <v>28</v>
      </c>
      <c r="C42" s="182" t="s">
        <v>116</v>
      </c>
      <c r="D42" s="183"/>
      <c r="E42" s="184"/>
      <c r="F42" s="183"/>
      <c r="G42" s="184"/>
      <c r="H42" s="183"/>
      <c r="I42" s="185"/>
      <c r="J42" s="186"/>
      <c r="K42" s="184"/>
      <c r="L42" s="183"/>
      <c r="M42" s="184"/>
      <c r="N42" s="183"/>
      <c r="O42" s="187"/>
      <c r="P42" s="183"/>
      <c r="Q42" s="184"/>
      <c r="R42" s="183"/>
      <c r="S42" s="184"/>
      <c r="T42" s="183"/>
      <c r="U42" s="185"/>
      <c r="V42" s="186"/>
      <c r="W42" s="184"/>
      <c r="X42" s="183"/>
      <c r="Y42" s="184"/>
      <c r="Z42" s="183"/>
      <c r="AA42" s="187"/>
      <c r="AB42" s="183"/>
      <c r="AC42" s="184"/>
      <c r="AD42" s="183"/>
      <c r="AE42" s="184"/>
      <c r="AF42" s="183"/>
      <c r="AG42" s="185"/>
      <c r="AH42" s="186"/>
      <c r="AI42" s="184"/>
      <c r="AJ42" s="183"/>
      <c r="AK42" s="184"/>
      <c r="AL42" s="183"/>
      <c r="AM42" s="187"/>
      <c r="AN42" s="186"/>
      <c r="AO42" s="184"/>
      <c r="AP42" s="188"/>
      <c r="AQ42" s="184"/>
      <c r="AR42" s="188"/>
      <c r="AS42" s="189"/>
      <c r="AT42" s="183"/>
      <c r="AU42" s="184"/>
      <c r="AV42" s="188">
        <v>2</v>
      </c>
      <c r="AW42" s="184">
        <f t="shared" si="14"/>
        <v>28</v>
      </c>
      <c r="AX42" s="188">
        <v>2</v>
      </c>
      <c r="AY42" s="189" t="s">
        <v>30</v>
      </c>
      <c r="AZ42" s="190" t="str">
        <f t="shared" si="86"/>
        <v/>
      </c>
      <c r="BA42" s="184" t="str">
        <f t="shared" si="80"/>
        <v/>
      </c>
      <c r="BB42" s="191">
        <f t="shared" si="87"/>
        <v>2</v>
      </c>
      <c r="BC42" s="184">
        <f t="shared" si="82"/>
        <v>28</v>
      </c>
      <c r="BD42" s="191">
        <f t="shared" si="18"/>
        <v>2</v>
      </c>
      <c r="BE42" s="192">
        <f t="shared" si="84"/>
        <v>2</v>
      </c>
      <c r="BF42" s="228" t="s">
        <v>102</v>
      </c>
      <c r="BG42" s="232" t="s">
        <v>110</v>
      </c>
    </row>
    <row r="43" spans="1:59" ht="15.75" customHeight="1" x14ac:dyDescent="0.3">
      <c r="A43" s="209" t="s">
        <v>117</v>
      </c>
      <c r="B43" s="206" t="s">
        <v>28</v>
      </c>
      <c r="C43" s="233" t="s">
        <v>118</v>
      </c>
      <c r="D43" s="183"/>
      <c r="E43" s="184" t="str">
        <f t="shared" si="74"/>
        <v/>
      </c>
      <c r="F43" s="183"/>
      <c r="G43" s="184"/>
      <c r="H43" s="183"/>
      <c r="I43" s="185"/>
      <c r="J43" s="186">
        <v>2</v>
      </c>
      <c r="K43" s="184">
        <f t="shared" si="1"/>
        <v>28</v>
      </c>
      <c r="L43" s="183">
        <v>2</v>
      </c>
      <c r="M43" s="184">
        <f t="shared" si="2"/>
        <v>28</v>
      </c>
      <c r="N43" s="183">
        <v>2</v>
      </c>
      <c r="O43" s="187" t="s">
        <v>30</v>
      </c>
      <c r="P43" s="183"/>
      <c r="Q43" s="184"/>
      <c r="R43" s="183"/>
      <c r="S43" s="184"/>
      <c r="T43" s="183"/>
      <c r="U43" s="185"/>
      <c r="V43" s="186"/>
      <c r="W43" s="184"/>
      <c r="X43" s="183"/>
      <c r="Y43" s="184"/>
      <c r="Z43" s="183"/>
      <c r="AA43" s="187"/>
      <c r="AB43" s="183"/>
      <c r="AC43" s="184"/>
      <c r="AD43" s="183"/>
      <c r="AE43" s="184"/>
      <c r="AF43" s="183"/>
      <c r="AG43" s="185"/>
      <c r="AH43" s="186"/>
      <c r="AI43" s="184"/>
      <c r="AJ43" s="183"/>
      <c r="AK43" s="184"/>
      <c r="AL43" s="183"/>
      <c r="AM43" s="187"/>
      <c r="AN43" s="186"/>
      <c r="AO43" s="184"/>
      <c r="AP43" s="188"/>
      <c r="AQ43" s="184"/>
      <c r="AR43" s="188"/>
      <c r="AS43" s="189"/>
      <c r="AT43" s="183"/>
      <c r="AU43" s="184"/>
      <c r="AV43" s="183"/>
      <c r="AW43" s="184" t="str">
        <f t="shared" si="14"/>
        <v/>
      </c>
      <c r="AX43" s="183"/>
      <c r="AY43" s="183"/>
      <c r="AZ43" s="190">
        <f t="shared" si="86"/>
        <v>2</v>
      </c>
      <c r="BA43" s="184">
        <f t="shared" si="80"/>
        <v>28</v>
      </c>
      <c r="BB43" s="191">
        <f t="shared" si="87"/>
        <v>2</v>
      </c>
      <c r="BC43" s="184">
        <f t="shared" si="82"/>
        <v>28</v>
      </c>
      <c r="BD43" s="191">
        <f t="shared" si="18"/>
        <v>2</v>
      </c>
      <c r="BE43" s="192">
        <f t="shared" si="84"/>
        <v>4</v>
      </c>
      <c r="BF43" s="228" t="s">
        <v>119</v>
      </c>
      <c r="BG43" s="128" t="s">
        <v>120</v>
      </c>
    </row>
    <row r="44" spans="1:59" ht="15.75" customHeight="1" x14ac:dyDescent="0.3">
      <c r="A44" s="209" t="s">
        <v>121</v>
      </c>
      <c r="B44" s="206" t="s">
        <v>28</v>
      </c>
      <c r="C44" s="234" t="s">
        <v>122</v>
      </c>
      <c r="D44" s="183"/>
      <c r="E44" s="184" t="str">
        <f t="shared" si="74"/>
        <v/>
      </c>
      <c r="F44" s="183"/>
      <c r="G44" s="184"/>
      <c r="H44" s="183"/>
      <c r="I44" s="185"/>
      <c r="J44" s="186"/>
      <c r="K44" s="184" t="str">
        <f t="shared" si="1"/>
        <v/>
      </c>
      <c r="L44" s="183"/>
      <c r="M44" s="184" t="str">
        <f t="shared" si="2"/>
        <v/>
      </c>
      <c r="N44" s="183"/>
      <c r="O44" s="187"/>
      <c r="P44" s="183">
        <v>2</v>
      </c>
      <c r="Q44" s="184">
        <v>28</v>
      </c>
      <c r="R44" s="183">
        <v>2</v>
      </c>
      <c r="S44" s="184">
        <v>28</v>
      </c>
      <c r="T44" s="183">
        <v>2</v>
      </c>
      <c r="U44" s="185" t="s">
        <v>30</v>
      </c>
      <c r="V44" s="186"/>
      <c r="W44" s="184"/>
      <c r="X44" s="183"/>
      <c r="Y44" s="184"/>
      <c r="Z44" s="183"/>
      <c r="AA44" s="187"/>
      <c r="AB44" s="183"/>
      <c r="AC44" s="184" t="str">
        <f t="shared" ref="AC44:AC46" si="88">IF(AB44*14=0,"",AB44*14)</f>
        <v/>
      </c>
      <c r="AD44" s="183"/>
      <c r="AE44" s="184" t="str">
        <f t="shared" ref="AE44:AE46" si="89">IF(AD44*14=0,"",AD44*14)</f>
        <v/>
      </c>
      <c r="AF44" s="183"/>
      <c r="AG44" s="185"/>
      <c r="AH44" s="186"/>
      <c r="AI44" s="184"/>
      <c r="AJ44" s="183"/>
      <c r="AK44" s="184"/>
      <c r="AL44" s="183"/>
      <c r="AM44" s="187"/>
      <c r="AN44" s="186"/>
      <c r="AO44" s="184"/>
      <c r="AP44" s="188"/>
      <c r="AQ44" s="184"/>
      <c r="AR44" s="188"/>
      <c r="AS44" s="189"/>
      <c r="AT44" s="183"/>
      <c r="AU44" s="184"/>
      <c r="AV44" s="183"/>
      <c r="AW44" s="184" t="str">
        <f t="shared" si="14"/>
        <v/>
      </c>
      <c r="AX44" s="183"/>
      <c r="AY44" s="183"/>
      <c r="AZ44" s="190">
        <f t="shared" si="86"/>
        <v>2</v>
      </c>
      <c r="BA44" s="184">
        <f t="shared" si="80"/>
        <v>28</v>
      </c>
      <c r="BB44" s="191">
        <f t="shared" si="87"/>
        <v>2</v>
      </c>
      <c r="BC44" s="184">
        <f t="shared" si="82"/>
        <v>28</v>
      </c>
      <c r="BD44" s="191">
        <f t="shared" si="18"/>
        <v>2</v>
      </c>
      <c r="BE44" s="192">
        <f t="shared" si="84"/>
        <v>4</v>
      </c>
      <c r="BF44" s="228" t="s">
        <v>119</v>
      </c>
      <c r="BG44" s="235" t="s">
        <v>120</v>
      </c>
    </row>
    <row r="45" spans="1:59" ht="15.75" customHeight="1" x14ac:dyDescent="0.3">
      <c r="A45" s="209" t="s">
        <v>123</v>
      </c>
      <c r="B45" s="206" t="s">
        <v>28</v>
      </c>
      <c r="C45" s="234" t="s">
        <v>124</v>
      </c>
      <c r="D45" s="183"/>
      <c r="E45" s="184" t="str">
        <f t="shared" si="74"/>
        <v/>
      </c>
      <c r="F45" s="183"/>
      <c r="G45" s="184"/>
      <c r="H45" s="183"/>
      <c r="I45" s="185"/>
      <c r="J45" s="186"/>
      <c r="K45" s="184" t="str">
        <f t="shared" si="1"/>
        <v/>
      </c>
      <c r="L45" s="183"/>
      <c r="M45" s="184" t="str">
        <f t="shared" si="2"/>
        <v/>
      </c>
      <c r="N45" s="183"/>
      <c r="O45" s="187"/>
      <c r="P45" s="183"/>
      <c r="Q45" s="184" t="str">
        <f t="shared" ref="Q45" si="90">IF(P45*14=0,"",P45*14)</f>
        <v/>
      </c>
      <c r="R45" s="183"/>
      <c r="S45" s="184" t="str">
        <f t="shared" ref="S45" si="91">IF(R45*14=0,"",R45*14)</f>
        <v/>
      </c>
      <c r="T45" s="183"/>
      <c r="U45" s="185"/>
      <c r="V45" s="186">
        <v>2</v>
      </c>
      <c r="W45" s="184">
        <v>28</v>
      </c>
      <c r="X45" s="183">
        <v>2</v>
      </c>
      <c r="Y45" s="184">
        <v>28</v>
      </c>
      <c r="Z45" s="183">
        <v>2</v>
      </c>
      <c r="AA45" s="187" t="s">
        <v>30</v>
      </c>
      <c r="AB45" s="183"/>
      <c r="AC45" s="184" t="str">
        <f t="shared" si="88"/>
        <v/>
      </c>
      <c r="AD45" s="183"/>
      <c r="AE45" s="184" t="str">
        <f t="shared" si="89"/>
        <v/>
      </c>
      <c r="AF45" s="183"/>
      <c r="AG45" s="185"/>
      <c r="AH45" s="186"/>
      <c r="AI45" s="184"/>
      <c r="AJ45" s="183"/>
      <c r="AK45" s="184"/>
      <c r="AL45" s="183"/>
      <c r="AM45" s="187"/>
      <c r="AN45" s="186"/>
      <c r="AO45" s="184"/>
      <c r="AP45" s="188"/>
      <c r="AQ45" s="184"/>
      <c r="AR45" s="188"/>
      <c r="AS45" s="189"/>
      <c r="AT45" s="183"/>
      <c r="AU45" s="184"/>
      <c r="AV45" s="183"/>
      <c r="AW45" s="184" t="str">
        <f t="shared" si="14"/>
        <v/>
      </c>
      <c r="AX45" s="183"/>
      <c r="AY45" s="183"/>
      <c r="AZ45" s="190">
        <f t="shared" si="86"/>
        <v>2</v>
      </c>
      <c r="BA45" s="184">
        <f t="shared" si="80"/>
        <v>28</v>
      </c>
      <c r="BB45" s="191">
        <f t="shared" si="87"/>
        <v>2</v>
      </c>
      <c r="BC45" s="184">
        <f t="shared" si="82"/>
        <v>28</v>
      </c>
      <c r="BD45" s="191">
        <f t="shared" si="18"/>
        <v>2</v>
      </c>
      <c r="BE45" s="192">
        <f t="shared" si="84"/>
        <v>4</v>
      </c>
      <c r="BF45" s="228" t="s">
        <v>119</v>
      </c>
      <c r="BG45" s="236" t="s">
        <v>120</v>
      </c>
    </row>
    <row r="46" spans="1:59" ht="15.75" customHeight="1" x14ac:dyDescent="0.3">
      <c r="A46" s="209" t="s">
        <v>125</v>
      </c>
      <c r="B46" s="206" t="s">
        <v>28</v>
      </c>
      <c r="C46" s="234" t="s">
        <v>126</v>
      </c>
      <c r="D46" s="183"/>
      <c r="E46" s="184" t="str">
        <f t="shared" si="74"/>
        <v/>
      </c>
      <c r="F46" s="183"/>
      <c r="G46" s="184"/>
      <c r="H46" s="183"/>
      <c r="I46" s="185"/>
      <c r="J46" s="186"/>
      <c r="K46" s="184" t="str">
        <f t="shared" si="1"/>
        <v/>
      </c>
      <c r="L46" s="183"/>
      <c r="M46" s="184" t="str">
        <f t="shared" si="2"/>
        <v/>
      </c>
      <c r="N46" s="183"/>
      <c r="O46" s="187"/>
      <c r="P46" s="183"/>
      <c r="Q46" s="184"/>
      <c r="R46" s="183"/>
      <c r="S46" s="184"/>
      <c r="T46" s="183"/>
      <c r="U46" s="185"/>
      <c r="V46" s="186"/>
      <c r="W46" s="184" t="str">
        <f t="shared" ref="W46" si="92">IF(V46*14=0,"",V46*14)</f>
        <v/>
      </c>
      <c r="X46" s="183"/>
      <c r="Y46" s="184" t="str">
        <f t="shared" ref="Y46" si="93">IF(X46*14=0,"",X46*14)</f>
        <v/>
      </c>
      <c r="Z46" s="183"/>
      <c r="AA46" s="187"/>
      <c r="AB46" s="183">
        <v>2</v>
      </c>
      <c r="AC46" s="184">
        <f t="shared" si="88"/>
        <v>28</v>
      </c>
      <c r="AD46" s="183">
        <v>2</v>
      </c>
      <c r="AE46" s="184">
        <f t="shared" si="89"/>
        <v>28</v>
      </c>
      <c r="AF46" s="183">
        <v>2</v>
      </c>
      <c r="AG46" s="185" t="s">
        <v>30</v>
      </c>
      <c r="AH46" s="186"/>
      <c r="AI46" s="184"/>
      <c r="AJ46" s="183"/>
      <c r="AK46" s="184"/>
      <c r="AL46" s="183"/>
      <c r="AM46" s="187"/>
      <c r="AN46" s="186"/>
      <c r="AO46" s="184"/>
      <c r="AP46" s="188"/>
      <c r="AQ46" s="184"/>
      <c r="AR46" s="188"/>
      <c r="AS46" s="189"/>
      <c r="AT46" s="183"/>
      <c r="AU46" s="184"/>
      <c r="AV46" s="183"/>
      <c r="AW46" s="184" t="str">
        <f t="shared" si="14"/>
        <v/>
      </c>
      <c r="AX46" s="183"/>
      <c r="AY46" s="183"/>
      <c r="AZ46" s="190">
        <f t="shared" si="86"/>
        <v>2</v>
      </c>
      <c r="BA46" s="184">
        <f t="shared" si="80"/>
        <v>28</v>
      </c>
      <c r="BB46" s="191">
        <f t="shared" si="87"/>
        <v>2</v>
      </c>
      <c r="BC46" s="184">
        <f t="shared" si="82"/>
        <v>28</v>
      </c>
      <c r="BD46" s="191">
        <f t="shared" si="18"/>
        <v>2</v>
      </c>
      <c r="BE46" s="192">
        <f t="shared" si="84"/>
        <v>4</v>
      </c>
      <c r="BF46" s="228" t="s">
        <v>119</v>
      </c>
      <c r="BG46" s="236" t="s">
        <v>120</v>
      </c>
    </row>
    <row r="47" spans="1:59" ht="15.75" customHeight="1" x14ac:dyDescent="0.3">
      <c r="A47" s="237"/>
      <c r="B47" s="206" t="s">
        <v>127</v>
      </c>
      <c r="C47" s="238" t="s">
        <v>128</v>
      </c>
      <c r="D47" s="183"/>
      <c r="E47" s="184" t="str">
        <f t="shared" si="74"/>
        <v/>
      </c>
      <c r="F47" s="183"/>
      <c r="G47" s="184" t="str">
        <f t="shared" si="75"/>
        <v/>
      </c>
      <c r="H47" s="183"/>
      <c r="I47" s="185"/>
      <c r="J47" s="186"/>
      <c r="K47" s="184" t="str">
        <f t="shared" si="1"/>
        <v/>
      </c>
      <c r="L47" s="183"/>
      <c r="M47" s="184" t="str">
        <f t="shared" si="2"/>
        <v/>
      </c>
      <c r="N47" s="183"/>
      <c r="O47" s="187"/>
      <c r="P47" s="183"/>
      <c r="Q47" s="184" t="str">
        <f t="shared" si="3"/>
        <v/>
      </c>
      <c r="R47" s="183"/>
      <c r="S47" s="184" t="str">
        <f t="shared" si="4"/>
        <v/>
      </c>
      <c r="T47" s="183"/>
      <c r="U47" s="185"/>
      <c r="V47" s="186"/>
      <c r="W47" s="184" t="str">
        <f t="shared" si="76"/>
        <v/>
      </c>
      <c r="X47" s="183"/>
      <c r="Y47" s="184" t="str">
        <f t="shared" si="77"/>
        <v/>
      </c>
      <c r="Z47" s="183"/>
      <c r="AA47" s="187"/>
      <c r="AB47" s="183">
        <v>2</v>
      </c>
      <c r="AC47" s="184">
        <f>IF(AB47*14=0,"",AB47*14)</f>
        <v>28</v>
      </c>
      <c r="AD47" s="183"/>
      <c r="AE47" s="184" t="str">
        <f t="shared" si="85"/>
        <v/>
      </c>
      <c r="AF47" s="183">
        <v>3</v>
      </c>
      <c r="AG47" s="185"/>
      <c r="AH47" s="186"/>
      <c r="AI47" s="184" t="str">
        <f t="shared" si="78"/>
        <v/>
      </c>
      <c r="AJ47" s="183"/>
      <c r="AK47" s="184" t="str">
        <f t="shared" si="10"/>
        <v/>
      </c>
      <c r="AL47" s="183"/>
      <c r="AM47" s="187"/>
      <c r="AN47" s="186"/>
      <c r="AO47" s="184" t="str">
        <f t="shared" si="11"/>
        <v/>
      </c>
      <c r="AP47" s="188"/>
      <c r="AQ47" s="184" t="str">
        <f t="shared" si="12"/>
        <v/>
      </c>
      <c r="AR47" s="188"/>
      <c r="AS47" s="189"/>
      <c r="AT47" s="183"/>
      <c r="AU47" s="184" t="str">
        <f t="shared" si="13"/>
        <v/>
      </c>
      <c r="AV47" s="183"/>
      <c r="AW47" s="184" t="str">
        <f t="shared" si="14"/>
        <v/>
      </c>
      <c r="AX47" s="183"/>
      <c r="AY47" s="183"/>
      <c r="AZ47" s="190">
        <f t="shared" si="86"/>
        <v>2</v>
      </c>
      <c r="BA47" s="184">
        <f t="shared" si="80"/>
        <v>28</v>
      </c>
      <c r="BB47" s="191" t="str">
        <f t="shared" si="87"/>
        <v/>
      </c>
      <c r="BC47" s="184" t="str">
        <f>IF((L47+F47+R47+X47+AD47+AJ47+AP47+AV47)*14=0,"",(L47+F47+R47+X47+AD47+AJ47+AP47+AV47)*14)</f>
        <v/>
      </c>
      <c r="BD47" s="191">
        <f t="shared" si="18"/>
        <v>3</v>
      </c>
      <c r="BE47" s="192">
        <f t="shared" si="84"/>
        <v>2</v>
      </c>
      <c r="BF47" s="239"/>
      <c r="BG47" s="240"/>
    </row>
    <row r="48" spans="1:59" ht="15.75" customHeight="1" x14ac:dyDescent="0.3">
      <c r="A48" s="237"/>
      <c r="B48" s="206" t="s">
        <v>127</v>
      </c>
      <c r="C48" s="238" t="s">
        <v>129</v>
      </c>
      <c r="D48" s="183"/>
      <c r="E48" s="184" t="str">
        <f t="shared" si="74"/>
        <v/>
      </c>
      <c r="F48" s="183"/>
      <c r="G48" s="184" t="str">
        <f t="shared" si="75"/>
        <v/>
      </c>
      <c r="H48" s="183"/>
      <c r="I48" s="185"/>
      <c r="J48" s="186"/>
      <c r="K48" s="184" t="str">
        <f t="shared" si="1"/>
        <v/>
      </c>
      <c r="L48" s="183"/>
      <c r="M48" s="184" t="str">
        <f t="shared" si="2"/>
        <v/>
      </c>
      <c r="N48" s="183"/>
      <c r="O48" s="187"/>
      <c r="P48" s="183"/>
      <c r="Q48" s="184" t="str">
        <f t="shared" si="3"/>
        <v/>
      </c>
      <c r="R48" s="183"/>
      <c r="S48" s="184" t="str">
        <f t="shared" si="4"/>
        <v/>
      </c>
      <c r="T48" s="183"/>
      <c r="U48" s="185"/>
      <c r="V48" s="186"/>
      <c r="W48" s="184" t="str">
        <f t="shared" si="76"/>
        <v/>
      </c>
      <c r="X48" s="183"/>
      <c r="Y48" s="184" t="str">
        <f t="shared" si="77"/>
        <v/>
      </c>
      <c r="Z48" s="183"/>
      <c r="AA48" s="187"/>
      <c r="AB48" s="183"/>
      <c r="AC48" s="184" t="str">
        <f>IF(AB48*14=0,"",AB48*14)</f>
        <v/>
      </c>
      <c r="AD48" s="183"/>
      <c r="AE48" s="184" t="str">
        <f t="shared" si="85"/>
        <v/>
      </c>
      <c r="AF48" s="183"/>
      <c r="AG48" s="185"/>
      <c r="AH48" s="186">
        <v>2</v>
      </c>
      <c r="AI48" s="184">
        <f>IF(AH48*14=0,"",AH48*14)</f>
        <v>28</v>
      </c>
      <c r="AJ48" s="183"/>
      <c r="AK48" s="184" t="str">
        <f t="shared" si="10"/>
        <v/>
      </c>
      <c r="AL48" s="183">
        <v>3</v>
      </c>
      <c r="AM48" s="187"/>
      <c r="AN48" s="186"/>
      <c r="AO48" s="184" t="str">
        <f t="shared" si="11"/>
        <v/>
      </c>
      <c r="AP48" s="188"/>
      <c r="AQ48" s="184" t="str">
        <f t="shared" si="12"/>
        <v/>
      </c>
      <c r="AR48" s="188"/>
      <c r="AS48" s="189"/>
      <c r="AT48" s="183"/>
      <c r="AU48" s="184" t="str">
        <f t="shared" si="13"/>
        <v/>
      </c>
      <c r="AV48" s="183"/>
      <c r="AW48" s="184" t="str">
        <f t="shared" si="14"/>
        <v/>
      </c>
      <c r="AX48" s="183"/>
      <c r="AY48" s="183"/>
      <c r="AZ48" s="190">
        <f t="shared" si="86"/>
        <v>2</v>
      </c>
      <c r="BA48" s="184">
        <f t="shared" si="80"/>
        <v>28</v>
      </c>
      <c r="BB48" s="191" t="str">
        <f t="shared" si="87"/>
        <v/>
      </c>
      <c r="BC48" s="184" t="str">
        <f>IF((L48+F48+R48+X48+AD48+AJ48+AP48+AV48)*14=0,"",(L48+F48+R48+X48+AD48+AJ48+AP48+AV48)*14)</f>
        <v/>
      </c>
      <c r="BD48" s="191">
        <f t="shared" si="18"/>
        <v>3</v>
      </c>
      <c r="BE48" s="192">
        <f t="shared" si="84"/>
        <v>2</v>
      </c>
      <c r="BF48" s="239"/>
      <c r="BG48" s="240"/>
    </row>
    <row r="49" spans="1:59" ht="15.75" customHeight="1" x14ac:dyDescent="0.3">
      <c r="A49" s="237"/>
      <c r="B49" s="206" t="s">
        <v>127</v>
      </c>
      <c r="C49" s="238" t="s">
        <v>130</v>
      </c>
      <c r="D49" s="183"/>
      <c r="E49" s="184" t="str">
        <f t="shared" si="74"/>
        <v/>
      </c>
      <c r="F49" s="183"/>
      <c r="G49" s="184" t="str">
        <f t="shared" si="75"/>
        <v/>
      </c>
      <c r="H49" s="183"/>
      <c r="I49" s="185"/>
      <c r="J49" s="186"/>
      <c r="K49" s="184" t="str">
        <f t="shared" si="1"/>
        <v/>
      </c>
      <c r="L49" s="183"/>
      <c r="M49" s="184" t="str">
        <f t="shared" si="2"/>
        <v/>
      </c>
      <c r="N49" s="183"/>
      <c r="O49" s="187"/>
      <c r="P49" s="183"/>
      <c r="Q49" s="184" t="str">
        <f t="shared" si="3"/>
        <v/>
      </c>
      <c r="R49" s="183"/>
      <c r="S49" s="184" t="str">
        <f t="shared" si="4"/>
        <v/>
      </c>
      <c r="T49" s="183"/>
      <c r="U49" s="185"/>
      <c r="V49" s="186"/>
      <c r="W49" s="184" t="str">
        <f t="shared" si="76"/>
        <v/>
      </c>
      <c r="X49" s="183"/>
      <c r="Y49" s="184" t="str">
        <f t="shared" si="77"/>
        <v/>
      </c>
      <c r="Z49" s="183"/>
      <c r="AA49" s="187"/>
      <c r="AB49" s="183"/>
      <c r="AC49" s="184" t="str">
        <f>IF(AB49*14=0,"",AB49*14)</f>
        <v/>
      </c>
      <c r="AD49" s="183"/>
      <c r="AE49" s="184" t="str">
        <f t="shared" si="85"/>
        <v/>
      </c>
      <c r="AF49" s="183"/>
      <c r="AG49" s="185"/>
      <c r="AH49" s="186"/>
      <c r="AI49" s="184" t="str">
        <f>IF(AH49*14=0,"",AH49*14)</f>
        <v/>
      </c>
      <c r="AJ49" s="183"/>
      <c r="AK49" s="184" t="str">
        <f t="shared" si="10"/>
        <v/>
      </c>
      <c r="AL49" s="183"/>
      <c r="AM49" s="187"/>
      <c r="AN49" s="186">
        <v>2</v>
      </c>
      <c r="AO49" s="184">
        <f t="shared" si="11"/>
        <v>28</v>
      </c>
      <c r="AP49" s="188"/>
      <c r="AQ49" s="184" t="str">
        <f t="shared" si="12"/>
        <v/>
      </c>
      <c r="AR49" s="188">
        <v>3</v>
      </c>
      <c r="AS49" s="189"/>
      <c r="AT49" s="183"/>
      <c r="AU49" s="184" t="str">
        <f t="shared" si="13"/>
        <v/>
      </c>
      <c r="AV49" s="183"/>
      <c r="AW49" s="184" t="str">
        <f t="shared" si="14"/>
        <v/>
      </c>
      <c r="AX49" s="183"/>
      <c r="AY49" s="183"/>
      <c r="AZ49" s="190">
        <f t="shared" si="86"/>
        <v>2</v>
      </c>
      <c r="BA49" s="184">
        <f t="shared" si="80"/>
        <v>28</v>
      </c>
      <c r="BB49" s="191" t="str">
        <f t="shared" si="87"/>
        <v/>
      </c>
      <c r="BC49" s="184" t="str">
        <f>IF((L49+F49+R49+X49+AD49+AJ49+AP49+AV49)*14=0,"",(L49+F49+R49+X49+AD49+AJ49+AP49+AV49)*14)</f>
        <v/>
      </c>
      <c r="BD49" s="191">
        <f t="shared" si="18"/>
        <v>3</v>
      </c>
      <c r="BE49" s="192">
        <f t="shared" si="84"/>
        <v>2</v>
      </c>
      <c r="BF49" s="239"/>
      <c r="BG49" s="240"/>
    </row>
    <row r="50" spans="1:59" ht="15.75" customHeight="1" thickBot="1" x14ac:dyDescent="0.35">
      <c r="A50" s="241"/>
      <c r="B50" s="206" t="s">
        <v>127</v>
      </c>
      <c r="C50" s="238" t="s">
        <v>131</v>
      </c>
      <c r="D50" s="183"/>
      <c r="E50" s="184" t="str">
        <f t="shared" si="74"/>
        <v/>
      </c>
      <c r="F50" s="183"/>
      <c r="G50" s="184" t="str">
        <f t="shared" si="75"/>
        <v/>
      </c>
      <c r="H50" s="183"/>
      <c r="I50" s="185"/>
      <c r="J50" s="186"/>
      <c r="K50" s="184" t="str">
        <f t="shared" si="1"/>
        <v/>
      </c>
      <c r="L50" s="183"/>
      <c r="M50" s="184" t="str">
        <f t="shared" si="2"/>
        <v/>
      </c>
      <c r="N50" s="183"/>
      <c r="O50" s="187"/>
      <c r="P50" s="183"/>
      <c r="Q50" s="184" t="str">
        <f t="shared" si="3"/>
        <v/>
      </c>
      <c r="R50" s="183"/>
      <c r="S50" s="184" t="str">
        <f t="shared" si="4"/>
        <v/>
      </c>
      <c r="T50" s="183"/>
      <c r="U50" s="185"/>
      <c r="V50" s="593"/>
      <c r="W50" s="594" t="str">
        <f t="shared" si="76"/>
        <v/>
      </c>
      <c r="X50" s="595"/>
      <c r="Y50" s="594" t="str">
        <f t="shared" si="77"/>
        <v/>
      </c>
      <c r="Z50" s="595"/>
      <c r="AA50" s="596"/>
      <c r="AB50" s="593"/>
      <c r="AC50" s="594" t="str">
        <f>IF(AB50*14=0,"",AB50*14)</f>
        <v/>
      </c>
      <c r="AD50" s="595"/>
      <c r="AE50" s="594" t="str">
        <f t="shared" si="85"/>
        <v/>
      </c>
      <c r="AF50" s="595"/>
      <c r="AG50" s="599"/>
      <c r="AH50" s="593"/>
      <c r="AI50" s="594" t="str">
        <f>IF(AH50*14=0,"",AH50*14)</f>
        <v/>
      </c>
      <c r="AJ50" s="595"/>
      <c r="AK50" s="594" t="str">
        <f t="shared" si="10"/>
        <v/>
      </c>
      <c r="AL50" s="595"/>
      <c r="AM50" s="599"/>
      <c r="AN50" s="593"/>
      <c r="AO50" s="594" t="str">
        <f t="shared" si="11"/>
        <v/>
      </c>
      <c r="AP50" s="597"/>
      <c r="AQ50" s="594" t="str">
        <f t="shared" si="12"/>
        <v/>
      </c>
      <c r="AR50" s="597"/>
      <c r="AS50" s="599"/>
      <c r="AT50" s="595">
        <v>2</v>
      </c>
      <c r="AU50" s="594">
        <f t="shared" si="13"/>
        <v>28</v>
      </c>
      <c r="AV50" s="595"/>
      <c r="AW50" s="594" t="str">
        <f t="shared" si="14"/>
        <v/>
      </c>
      <c r="AX50" s="595">
        <v>3</v>
      </c>
      <c r="AY50" s="598"/>
      <c r="AZ50" s="190">
        <f t="shared" si="86"/>
        <v>2</v>
      </c>
      <c r="BA50" s="184">
        <f t="shared" si="80"/>
        <v>28</v>
      </c>
      <c r="BB50" s="191" t="str">
        <f t="shared" si="87"/>
        <v/>
      </c>
      <c r="BC50" s="184" t="str">
        <f>IF((L50+F50+R50+X50+AD50+AJ50+AP50+AV50)*14=0,"",(L50+F50+R50+X50+AD50+AJ50+AP50+AV50)*14)</f>
        <v/>
      </c>
      <c r="BD50" s="191">
        <f t="shared" si="18"/>
        <v>3</v>
      </c>
      <c r="BE50" s="242">
        <f t="shared" si="84"/>
        <v>2</v>
      </c>
      <c r="BF50" s="239"/>
      <c r="BG50" s="240"/>
    </row>
    <row r="51" spans="1:59" s="3" customFormat="1" ht="27" customHeight="1" thickBot="1" x14ac:dyDescent="0.35">
      <c r="A51" s="243"/>
      <c r="B51" s="244"/>
      <c r="C51" s="80" t="s">
        <v>132</v>
      </c>
      <c r="D51" s="245">
        <f>SUM(D10:D50)</f>
        <v>0</v>
      </c>
      <c r="E51" s="245">
        <f>SUM(E10:E50)</f>
        <v>0</v>
      </c>
      <c r="F51" s="245">
        <f>SUM(F10:F50)</f>
        <v>30</v>
      </c>
      <c r="G51" s="245">
        <f>SUM(G10:G50)</f>
        <v>600</v>
      </c>
      <c r="H51" s="245">
        <f>SUM(H10:H50)</f>
        <v>27</v>
      </c>
      <c r="I51" s="246" t="s">
        <v>133</v>
      </c>
      <c r="J51" s="245">
        <f>SUM(J10:J50)</f>
        <v>17</v>
      </c>
      <c r="K51" s="245">
        <f>SUM(K10:K50)</f>
        <v>238</v>
      </c>
      <c r="L51" s="245">
        <f>SUM(L10:L50)</f>
        <v>15</v>
      </c>
      <c r="M51" s="245">
        <f>SUM(M10:M50)</f>
        <v>210</v>
      </c>
      <c r="N51" s="245">
        <f>SUM(N10:N50)</f>
        <v>30</v>
      </c>
      <c r="O51" s="246" t="s">
        <v>133</v>
      </c>
      <c r="P51" s="245">
        <f>SUM(P10:P50)</f>
        <v>9</v>
      </c>
      <c r="Q51" s="245">
        <f>SUM(Q10:Q50)</f>
        <v>126</v>
      </c>
      <c r="R51" s="245">
        <f>SUM(R10:R50)</f>
        <v>22</v>
      </c>
      <c r="S51" s="245">
        <f>SUM(S10:S50)</f>
        <v>318</v>
      </c>
      <c r="T51" s="245">
        <f>SUM(T10:T50)</f>
        <v>28</v>
      </c>
      <c r="U51" s="246" t="s">
        <v>133</v>
      </c>
      <c r="V51" s="591">
        <f>SUM(V10:V50)</f>
        <v>14</v>
      </c>
      <c r="W51" s="591">
        <f>SUM(W10:W50)</f>
        <v>196</v>
      </c>
      <c r="X51" s="591">
        <f>SUM(X10:X50)</f>
        <v>18</v>
      </c>
      <c r="Y51" s="591">
        <f>SUM(Y10:Y50)</f>
        <v>266</v>
      </c>
      <c r="Z51" s="591">
        <f>SUM(Z10:Z50)</f>
        <v>29</v>
      </c>
      <c r="AA51" s="592" t="s">
        <v>133</v>
      </c>
      <c r="AB51" s="591">
        <f>SUM(AB10:AB50)</f>
        <v>4</v>
      </c>
      <c r="AC51" s="591">
        <f>SUM(AC10:AC50)</f>
        <v>56</v>
      </c>
      <c r="AD51" s="591">
        <f>SUM(AD10:AD50)</f>
        <v>4</v>
      </c>
      <c r="AE51" s="591">
        <f>SUM(AE10:AE50)</f>
        <v>56</v>
      </c>
      <c r="AF51" s="591">
        <f>SUM(AF10:AF50)</f>
        <v>7</v>
      </c>
      <c r="AG51" s="592" t="s">
        <v>133</v>
      </c>
      <c r="AH51" s="591">
        <f>SUM(AH10:AH50)</f>
        <v>3</v>
      </c>
      <c r="AI51" s="591">
        <f>SUM(AI10:AI50)</f>
        <v>42</v>
      </c>
      <c r="AJ51" s="591">
        <f>SUM(AJ10:AJ50)</f>
        <v>3</v>
      </c>
      <c r="AK51" s="591">
        <f>SUM(AK10:AK50)</f>
        <v>42</v>
      </c>
      <c r="AL51" s="591">
        <f>SUM(AL10:AL50)</f>
        <v>7</v>
      </c>
      <c r="AM51" s="592" t="s">
        <v>133</v>
      </c>
      <c r="AN51" s="591">
        <f>SUM(AN10:AN50)</f>
        <v>2</v>
      </c>
      <c r="AO51" s="591">
        <f>SUM(AO10:AO50)</f>
        <v>28</v>
      </c>
      <c r="AP51" s="591">
        <f>SUM(AP10:AP50)</f>
        <v>2</v>
      </c>
      <c r="AQ51" s="591">
        <f>SUM(AQ10:AQ50)</f>
        <v>28</v>
      </c>
      <c r="AR51" s="591">
        <f>SUM(AR10:AR50)</f>
        <v>5</v>
      </c>
      <c r="AS51" s="592" t="s">
        <v>133</v>
      </c>
      <c r="AT51" s="591">
        <f>SUM(AT10:AT50)</f>
        <v>2</v>
      </c>
      <c r="AU51" s="591">
        <f>SUM(AU10:AU50)</f>
        <v>28</v>
      </c>
      <c r="AV51" s="591">
        <f>SUM(AV10:AV50)</f>
        <v>2</v>
      </c>
      <c r="AW51" s="591">
        <f>SUM(AW10:AW50)</f>
        <v>28</v>
      </c>
      <c r="AX51" s="591">
        <f>SUM(AX10:AX50)</f>
        <v>5</v>
      </c>
      <c r="AY51" s="592" t="s">
        <v>133</v>
      </c>
      <c r="AZ51" s="245">
        <f t="shared" ref="AZ51:BE51" si="94">SUM(AZ10:AZ50)</f>
        <v>51</v>
      </c>
      <c r="BA51" s="245">
        <f t="shared" si="94"/>
        <v>714</v>
      </c>
      <c r="BB51" s="245">
        <f t="shared" si="94"/>
        <v>96</v>
      </c>
      <c r="BC51" s="245">
        <f t="shared" si="94"/>
        <v>1534</v>
      </c>
      <c r="BD51" s="245">
        <f t="shared" si="94"/>
        <v>138</v>
      </c>
      <c r="BE51" s="247">
        <f t="shared" si="94"/>
        <v>147</v>
      </c>
      <c r="BF51" s="2"/>
      <c r="BG51" s="2"/>
    </row>
    <row r="52" spans="1:59" ht="15.75" customHeight="1" x14ac:dyDescent="0.3">
      <c r="A52" s="4"/>
      <c r="B52" s="5"/>
      <c r="C52" s="6" t="s">
        <v>134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24"/>
      <c r="Q52" s="624"/>
      <c r="R52" s="624"/>
      <c r="S52" s="624"/>
      <c r="T52" s="624"/>
      <c r="U52" s="624"/>
      <c r="V52" s="624"/>
      <c r="W52" s="624"/>
      <c r="X52" s="624"/>
      <c r="Y52" s="624"/>
      <c r="Z52" s="624"/>
      <c r="AA52" s="624"/>
      <c r="AB52" s="624"/>
      <c r="AC52" s="624"/>
      <c r="AD52" s="624"/>
      <c r="AE52" s="624"/>
      <c r="AF52" s="624"/>
      <c r="AG52" s="624"/>
      <c r="AH52" s="624"/>
      <c r="AI52" s="624"/>
      <c r="AJ52" s="624"/>
      <c r="AK52" s="624"/>
      <c r="AL52" s="624"/>
      <c r="AM52" s="624"/>
      <c r="AN52" s="624"/>
      <c r="AO52" s="624"/>
      <c r="AP52" s="624"/>
      <c r="AQ52" s="624"/>
      <c r="AR52" s="624"/>
      <c r="AS52" s="624"/>
      <c r="AT52" s="624"/>
      <c r="AU52" s="624"/>
      <c r="AV52" s="624"/>
      <c r="AW52" s="624"/>
      <c r="AX52" s="624"/>
      <c r="AY52" s="625"/>
      <c r="AZ52" s="248"/>
      <c r="BA52" s="249"/>
      <c r="BB52" s="249"/>
      <c r="BC52" s="249"/>
      <c r="BD52" s="249"/>
      <c r="BE52" s="250"/>
    </row>
    <row r="53" spans="1:59" ht="15.75" customHeight="1" x14ac:dyDescent="0.25">
      <c r="A53" s="251" t="s">
        <v>135</v>
      </c>
      <c r="B53" s="252" t="s">
        <v>136</v>
      </c>
      <c r="C53" s="234" t="s">
        <v>137</v>
      </c>
      <c r="D53" s="183"/>
      <c r="E53" s="184"/>
      <c r="F53" s="183"/>
      <c r="G53" s="184"/>
      <c r="H53" s="183"/>
      <c r="I53" s="185"/>
      <c r="J53" s="186"/>
      <c r="K53" s="184"/>
      <c r="L53" s="183"/>
      <c r="M53" s="184"/>
      <c r="N53" s="183"/>
      <c r="O53" s="187"/>
      <c r="P53" s="183"/>
      <c r="Q53" s="184"/>
      <c r="R53" s="183"/>
      <c r="S53" s="184"/>
      <c r="T53" s="183"/>
      <c r="U53" s="185"/>
      <c r="V53" s="186"/>
      <c r="W53" s="184"/>
      <c r="X53" s="183"/>
      <c r="Y53" s="184"/>
      <c r="Z53" s="183"/>
      <c r="AA53" s="187"/>
      <c r="AB53" s="183"/>
      <c r="AC53" s="184"/>
      <c r="AD53" s="183"/>
      <c r="AE53" s="184"/>
      <c r="AF53" s="183"/>
      <c r="AG53" s="185"/>
      <c r="AH53" s="186"/>
      <c r="AI53" s="184"/>
      <c r="AJ53" s="183"/>
      <c r="AK53" s="184" t="str">
        <f>IF(AJ53*14=0,"",AJ53*14)</f>
        <v/>
      </c>
      <c r="AL53" s="183"/>
      <c r="AM53" s="187"/>
      <c r="AN53" s="186"/>
      <c r="AO53" s="184"/>
      <c r="AP53" s="188"/>
      <c r="AQ53" s="184"/>
      <c r="AR53" s="188"/>
      <c r="AS53" s="189"/>
      <c r="AT53" s="253"/>
      <c r="AU53" s="184"/>
      <c r="AV53" s="253"/>
      <c r="AW53" s="184"/>
      <c r="AX53" s="253"/>
      <c r="AY53" s="253"/>
      <c r="AZ53" s="190"/>
      <c r="BA53" s="184"/>
      <c r="BB53" s="191"/>
      <c r="BC53" s="184"/>
      <c r="BD53" s="254"/>
      <c r="BE53" s="192"/>
      <c r="BF53" s="228"/>
      <c r="BG53" s="236"/>
    </row>
    <row r="54" spans="1:59" ht="15" customHeight="1" x14ac:dyDescent="0.25">
      <c r="A54" s="255" t="s">
        <v>475</v>
      </c>
      <c r="B54" s="252" t="s">
        <v>136</v>
      </c>
      <c r="C54" s="233" t="s">
        <v>474</v>
      </c>
      <c r="D54" s="183"/>
      <c r="E54" s="184" t="str">
        <f>IF(D54*14=0,"",D54*14)</f>
        <v/>
      </c>
      <c r="F54" s="183"/>
      <c r="G54" s="184" t="str">
        <f>IF(F54*14=0,"",F54*14)</f>
        <v/>
      </c>
      <c r="H54" s="183"/>
      <c r="I54" s="185"/>
      <c r="J54" s="186"/>
      <c r="K54" s="184" t="str">
        <f>IF(J54*14=0,"",J54*14)</f>
        <v/>
      </c>
      <c r="L54" s="183"/>
      <c r="M54" s="184" t="str">
        <f>IF(L54*14=0,"",L54*14)</f>
        <v/>
      </c>
      <c r="N54" s="183"/>
      <c r="O54" s="187"/>
      <c r="P54" s="183"/>
      <c r="Q54" s="184" t="str">
        <f>IF(P54*14=0,"",P54*14)</f>
        <v/>
      </c>
      <c r="R54" s="183"/>
      <c r="S54" s="184" t="str">
        <f>IF(R54*14=0,"",R54*14)</f>
        <v/>
      </c>
      <c r="T54" s="183"/>
      <c r="U54" s="185"/>
      <c r="V54" s="186"/>
      <c r="W54" s="184" t="str">
        <f t="shared" ref="W54" si="95">IF(V54*14=0,"",V54*14)</f>
        <v/>
      </c>
      <c r="X54" s="183"/>
      <c r="Y54" s="184" t="str">
        <f>IF(X54*14=0,"",X54*14)</f>
        <v/>
      </c>
      <c r="Z54" s="183"/>
      <c r="AA54" s="187"/>
      <c r="AB54" s="183"/>
      <c r="AC54" s="184" t="str">
        <f>IF(AB54*14=0,"",AB54*14)</f>
        <v/>
      </c>
      <c r="AD54" s="183"/>
      <c r="AE54" s="184" t="str">
        <f t="shared" ref="AE54" si="96">IF(AD54*14=0,"",AD54*14)</f>
        <v/>
      </c>
      <c r="AF54" s="183"/>
      <c r="AG54" s="185"/>
      <c r="AH54" s="186"/>
      <c r="AI54" s="184" t="str">
        <f>IF(AH54*14=0,"",AH54*14)</f>
        <v/>
      </c>
      <c r="AJ54" s="183"/>
      <c r="AK54" s="184" t="str">
        <f>IF(AJ54*14=0,"",AJ54*14)</f>
        <v/>
      </c>
      <c r="AL54" s="183"/>
      <c r="AM54" s="187"/>
      <c r="AN54" s="186"/>
      <c r="AO54" s="184" t="str">
        <f>IF(AN54*14=0,"",AN54*14)</f>
        <v/>
      </c>
      <c r="AP54" s="188"/>
      <c r="AQ54" s="184" t="str">
        <f>IF(AP54*14=0,"",AP54*14)</f>
        <v/>
      </c>
      <c r="AR54" s="188"/>
      <c r="AS54" s="189"/>
      <c r="AT54" s="183"/>
      <c r="AU54" s="184" t="str">
        <f>IF(AT54*14=0,"",AT54*14)</f>
        <v/>
      </c>
      <c r="AV54" s="183">
        <v>1</v>
      </c>
      <c r="AW54" s="184">
        <f>IF(AV54*15=0,"",AV54*15)</f>
        <v>15</v>
      </c>
      <c r="AX54" s="183">
        <v>0</v>
      </c>
      <c r="AY54" s="183" t="s">
        <v>138</v>
      </c>
      <c r="AZ54" s="190" t="str">
        <f t="shared" ref="AZ54:AZ55" si="97">IF(D54+J54+P54+V54+AB54+AH54+AN54+AT54=0,"",D54+J54+P54+V54+AB54+AH54+AN54+AT54)</f>
        <v/>
      </c>
      <c r="BA54" s="184" t="str">
        <f>IF((D54+J54+P54+V54+AB54+AH54+AN54+AT54)*14=0,"",(D54+J54+P54+V54+AB54+AH54+AN54+AT54)*14)</f>
        <v/>
      </c>
      <c r="BB54" s="191">
        <f t="shared" ref="BB54:BB55" si="98">IF(F54+L54+R54+X54+AD54+AJ54+AP54+AV54=0,"",F54+L54+R54+X54+AD54+AJ54+AP54+AV54)</f>
        <v>1</v>
      </c>
      <c r="BC54" s="184">
        <f>IF((L54+F54+R54+X54+AD54+AJ54+AP54+AV54)*14=0,"",(L54+F54+R54+X54+AD54+AJ54+AP54+AV54)*15)</f>
        <v>15</v>
      </c>
      <c r="BD54" s="254" t="s">
        <v>133</v>
      </c>
      <c r="BE54" s="192">
        <f>IF(D54+F54+L54+J54+P54+R54+V54+X54+AB54+AD54+AH54+AJ54+AN54+AP54+AT54+AV54=0,"",D54+F54+L54+J54+P54+R54+V54+X54+AB54+AD54+AH54+AJ54+AN54+AP54+AT54+AV54)</f>
        <v>1</v>
      </c>
      <c r="BF54" s="256"/>
      <c r="BG54" s="257"/>
    </row>
    <row r="55" spans="1:59" ht="15" customHeight="1" thickBot="1" x14ac:dyDescent="0.3">
      <c r="A55" s="255"/>
      <c r="B55" s="252" t="s">
        <v>136</v>
      </c>
      <c r="C55" s="233"/>
      <c r="D55" s="183"/>
      <c r="E55" s="184" t="str">
        <f>IF(D55*14=0,"",D55*14)</f>
        <v/>
      </c>
      <c r="F55" s="183"/>
      <c r="G55" s="184" t="str">
        <f>IF(F55*14=0,"",F55*14)</f>
        <v/>
      </c>
      <c r="H55" s="183"/>
      <c r="I55" s="185"/>
      <c r="J55" s="186"/>
      <c r="K55" s="184" t="str">
        <f>IF(J55*14=0,"",J55*14)</f>
        <v/>
      </c>
      <c r="L55" s="183"/>
      <c r="M55" s="184" t="str">
        <f>IF(L55*14=0,"",L55*14)</f>
        <v/>
      </c>
      <c r="N55" s="183"/>
      <c r="O55" s="187"/>
      <c r="P55" s="183"/>
      <c r="Q55" s="184" t="str">
        <f>IF(P55*14=0,"",P55*14)</f>
        <v/>
      </c>
      <c r="R55" s="183"/>
      <c r="S55" s="184" t="str">
        <f>IF(R55*14=0,"",R55*14)</f>
        <v/>
      </c>
      <c r="T55" s="183"/>
      <c r="U55" s="185"/>
      <c r="V55" s="186"/>
      <c r="W55" s="184" t="str">
        <f>IF(V55*14=0,"",V55*14)</f>
        <v/>
      </c>
      <c r="X55" s="183"/>
      <c r="Y55" s="184" t="str">
        <f>IF(X55*14=0,"",X55*14)</f>
        <v/>
      </c>
      <c r="Z55" s="183"/>
      <c r="AA55" s="187"/>
      <c r="AB55" s="183"/>
      <c r="AC55" s="184" t="str">
        <f>IF(AB55*14=0,"",AB55*14)</f>
        <v/>
      </c>
      <c r="AD55" s="183"/>
      <c r="AE55" s="184" t="str">
        <f>IF(AD55*14=0,"",AD55*14)</f>
        <v/>
      </c>
      <c r="AF55" s="183"/>
      <c r="AG55" s="185"/>
      <c r="AH55" s="186"/>
      <c r="AI55" s="184" t="str">
        <f>IF(AH55*14=0,"",AH55*14)</f>
        <v/>
      </c>
      <c r="AJ55" s="183"/>
      <c r="AK55" s="184" t="str">
        <f>IF(AJ55*14=0,"",AJ55*14)</f>
        <v/>
      </c>
      <c r="AL55" s="183"/>
      <c r="AM55" s="187"/>
      <c r="AN55" s="186"/>
      <c r="AO55" s="184" t="str">
        <f>IF(AN55*14=0,"",AN55*14)</f>
        <v/>
      </c>
      <c r="AP55" s="188"/>
      <c r="AQ55" s="184" t="str">
        <f>IF(AP55*14=0,"",AP55*14)</f>
        <v/>
      </c>
      <c r="AR55" s="188"/>
      <c r="AS55" s="189"/>
      <c r="AT55" s="183"/>
      <c r="AU55" s="184" t="str">
        <f>IF(AT55*14=0,"",AT55*14)</f>
        <v/>
      </c>
      <c r="AV55" s="183"/>
      <c r="AW55" s="184" t="str">
        <f>IF(AV55*14=0,"",AV55*14)</f>
        <v/>
      </c>
      <c r="AX55" s="183">
        <v>0</v>
      </c>
      <c r="AY55" s="183"/>
      <c r="AZ55" s="190" t="str">
        <f t="shared" si="97"/>
        <v/>
      </c>
      <c r="BA55" s="184" t="str">
        <f>IF((D55+J55+P55+V55+AB55+AH55+AN55+AT55)*14=0,"",(D55+J55+P55+V55+AB55+AH55+AN55+AT55)*14)</f>
        <v/>
      </c>
      <c r="BB55" s="191" t="str">
        <f t="shared" si="98"/>
        <v/>
      </c>
      <c r="BC55" s="184" t="str">
        <f>IF((L55+F55+R55+X55+AD55+AJ55+AP55+AV55)*14=0,"",(L55+F55+R55+X55+AD55+AJ55+AP55+AV55)*14)</f>
        <v/>
      </c>
      <c r="BD55" s="254" t="s">
        <v>133</v>
      </c>
      <c r="BE55" s="192"/>
    </row>
    <row r="56" spans="1:59" s="8" customFormat="1" ht="21.95" customHeight="1" thickBot="1" x14ac:dyDescent="0.3">
      <c r="A56" s="258"/>
      <c r="B56" s="259"/>
      <c r="C56" s="260" t="s">
        <v>139</v>
      </c>
      <c r="D56" s="261">
        <f>SUM(D53:D55)</f>
        <v>0</v>
      </c>
      <c r="E56" s="261">
        <f>SUM(E53:E55)</f>
        <v>0</v>
      </c>
      <c r="F56" s="261">
        <f>SUM(F53:F55)</f>
        <v>0</v>
      </c>
      <c r="G56" s="261">
        <f>SUM(G53:G55)</f>
        <v>0</v>
      </c>
      <c r="H56" s="262" t="s">
        <v>133</v>
      </c>
      <c r="I56" s="263" t="s">
        <v>133</v>
      </c>
      <c r="J56" s="264">
        <f>SUM(J53:J55)</f>
        <v>0</v>
      </c>
      <c r="K56" s="261">
        <f>SUM(K53:K55)</f>
        <v>0</v>
      </c>
      <c r="L56" s="261">
        <f>SUM(L53:L55)</f>
        <v>0</v>
      </c>
      <c r="M56" s="261">
        <f>SUM(M53:M55)</f>
        <v>0</v>
      </c>
      <c r="N56" s="262" t="s">
        <v>133</v>
      </c>
      <c r="O56" s="263" t="s">
        <v>133</v>
      </c>
      <c r="P56" s="261">
        <f>SUM(P53:P55)</f>
        <v>0</v>
      </c>
      <c r="Q56" s="261">
        <f>SUM(Q53:Q55)</f>
        <v>0</v>
      </c>
      <c r="R56" s="261">
        <f>SUM(R53:R55)</f>
        <v>0</v>
      </c>
      <c r="S56" s="261">
        <f>SUM(S53:S55)</f>
        <v>0</v>
      </c>
      <c r="T56" s="262" t="s">
        <v>133</v>
      </c>
      <c r="U56" s="263" t="s">
        <v>133</v>
      </c>
      <c r="V56" s="264">
        <f>SUM(V53:V55)</f>
        <v>0</v>
      </c>
      <c r="W56" s="261">
        <f>SUM(W53:W55)</f>
        <v>0</v>
      </c>
      <c r="X56" s="261">
        <f>SUM(X53:X55)</f>
        <v>0</v>
      </c>
      <c r="Y56" s="261">
        <f>SUM(Y53:Y55)</f>
        <v>0</v>
      </c>
      <c r="Z56" s="262" t="s">
        <v>133</v>
      </c>
      <c r="AA56" s="263" t="s">
        <v>133</v>
      </c>
      <c r="AB56" s="261">
        <f>SUM(AB53:AB55)</f>
        <v>0</v>
      </c>
      <c r="AC56" s="261">
        <f>SUM(AC53:AC55)</f>
        <v>0</v>
      </c>
      <c r="AD56" s="261">
        <f>SUM(AD53:AD55)</f>
        <v>0</v>
      </c>
      <c r="AE56" s="261">
        <f>SUM(AE53:AE55)</f>
        <v>0</v>
      </c>
      <c r="AF56" s="262" t="s">
        <v>133</v>
      </c>
      <c r="AG56" s="263" t="s">
        <v>133</v>
      </c>
      <c r="AH56" s="261">
        <f>SUM(AH53:AH55)</f>
        <v>0</v>
      </c>
      <c r="AI56" s="261">
        <f>SUM(AI53:AI55)</f>
        <v>0</v>
      </c>
      <c r="AJ56" s="261">
        <f>SUM(AJ53:AJ55)</f>
        <v>0</v>
      </c>
      <c r="AK56" s="261">
        <f>SUM(AK53:AK55)</f>
        <v>0</v>
      </c>
      <c r="AL56" s="262" t="s">
        <v>133</v>
      </c>
      <c r="AM56" s="263" t="s">
        <v>133</v>
      </c>
      <c r="AN56" s="261">
        <f>SUM(AN53:AN55)</f>
        <v>0</v>
      </c>
      <c r="AO56" s="261">
        <f>SUM(AO53:AO55)</f>
        <v>0</v>
      </c>
      <c r="AP56" s="261">
        <f>SUM(AP53:AP55)</f>
        <v>0</v>
      </c>
      <c r="AQ56" s="261">
        <f>SUM(AQ53:AQ55)</f>
        <v>0</v>
      </c>
      <c r="AR56" s="262" t="s">
        <v>133</v>
      </c>
      <c r="AS56" s="263" t="s">
        <v>133</v>
      </c>
      <c r="AT56" s="261">
        <f>SUM(AT53:AT55)</f>
        <v>0</v>
      </c>
      <c r="AU56" s="261">
        <f>SUM(AU53:AU55)</f>
        <v>0</v>
      </c>
      <c r="AV56" s="261">
        <f>SUM(AV53:AV55)</f>
        <v>1</v>
      </c>
      <c r="AW56" s="261">
        <f>SUM(AW53:AW55)</f>
        <v>15</v>
      </c>
      <c r="AX56" s="262" t="s">
        <v>133</v>
      </c>
      <c r="AY56" s="263" t="s">
        <v>133</v>
      </c>
      <c r="AZ56" s="261">
        <f>SUM(AZ53:AZ55)</f>
        <v>0</v>
      </c>
      <c r="BA56" s="261">
        <f>SUM(BA53:BA55)</f>
        <v>0</v>
      </c>
      <c r="BB56" s="261">
        <f>SUM(BB53:BB55)</f>
        <v>1</v>
      </c>
      <c r="BC56" s="261">
        <f>SUM(BC53:BC55)</f>
        <v>15</v>
      </c>
      <c r="BD56" s="265" t="s">
        <v>133</v>
      </c>
      <c r="BE56" s="266">
        <f>SUM(BE53:BE55)</f>
        <v>1</v>
      </c>
    </row>
    <row r="57" spans="1:59" ht="15.75" customHeight="1" x14ac:dyDescent="0.3">
      <c r="A57" s="4"/>
      <c r="B57" s="5"/>
      <c r="C57" s="6" t="s">
        <v>140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24"/>
      <c r="Q57" s="624"/>
      <c r="R57" s="624"/>
      <c r="S57" s="624"/>
      <c r="T57" s="624"/>
      <c r="U57" s="624"/>
      <c r="V57" s="624"/>
      <c r="W57" s="624"/>
      <c r="X57" s="624"/>
      <c r="Y57" s="624"/>
      <c r="Z57" s="624"/>
      <c r="AA57" s="624"/>
      <c r="AB57" s="624"/>
      <c r="AC57" s="624"/>
      <c r="AD57" s="624"/>
      <c r="AE57" s="624"/>
      <c r="AF57" s="624"/>
      <c r="AG57" s="624"/>
      <c r="AH57" s="624"/>
      <c r="AI57" s="624"/>
      <c r="AJ57" s="624"/>
      <c r="AK57" s="624"/>
      <c r="AL57" s="624"/>
      <c r="AM57" s="624"/>
      <c r="AN57" s="624"/>
      <c r="AO57" s="624"/>
      <c r="AP57" s="624"/>
      <c r="AQ57" s="624"/>
      <c r="AR57" s="624"/>
      <c r="AS57" s="624"/>
      <c r="AT57" s="624"/>
      <c r="AU57" s="624"/>
      <c r="AV57" s="624"/>
      <c r="AW57" s="624"/>
      <c r="AX57" s="624"/>
      <c r="AY57" s="625"/>
      <c r="AZ57" s="248"/>
      <c r="BA57" s="249"/>
      <c r="BB57" s="249"/>
      <c r="BC57" s="249"/>
      <c r="BD57" s="249"/>
      <c r="BE57" s="250"/>
    </row>
    <row r="58" spans="1:59" ht="15.75" customHeight="1" x14ac:dyDescent="0.25">
      <c r="A58" s="255" t="s">
        <v>141</v>
      </c>
      <c r="B58" s="252" t="s">
        <v>142</v>
      </c>
      <c r="C58" s="533" t="s">
        <v>143</v>
      </c>
      <c r="D58" s="183"/>
      <c r="E58" s="184" t="str">
        <f>IF(D58*14=0,"",D58*14)</f>
        <v/>
      </c>
      <c r="F58" s="183"/>
      <c r="G58" s="184" t="str">
        <f>IF(F58*14=0,"",F58*14)</f>
        <v/>
      </c>
      <c r="H58" s="183"/>
      <c r="I58" s="185"/>
      <c r="J58" s="186"/>
      <c r="K58" s="184" t="str">
        <f>IF(J58*14=0,"",J58*14)</f>
        <v/>
      </c>
      <c r="L58" s="183"/>
      <c r="M58" s="184" t="str">
        <f>IF(L58*14=0,"",L58*14)</f>
        <v/>
      </c>
      <c r="N58" s="183"/>
      <c r="O58" s="187"/>
      <c r="P58" s="183"/>
      <c r="Q58" s="184" t="str">
        <f>IF(P58*14=0,"",P58*14)</f>
        <v/>
      </c>
      <c r="R58" s="183"/>
      <c r="S58" s="184" t="str">
        <f>IF(R58*14=0,"",R58*14)</f>
        <v/>
      </c>
      <c r="T58" s="183"/>
      <c r="U58" s="185"/>
      <c r="V58" s="186"/>
      <c r="W58" s="184" t="str">
        <f>IF(V58*14=0,"",V58*14)</f>
        <v/>
      </c>
      <c r="X58" s="183"/>
      <c r="Y58" s="184" t="str">
        <f>IF(X58*14=0,"",X58*14)</f>
        <v/>
      </c>
      <c r="Z58" s="183"/>
      <c r="AA58" s="187"/>
      <c r="AB58" s="183"/>
      <c r="AC58" s="184" t="str">
        <f>IF(AB58*14=0,"",AB58*14)</f>
        <v/>
      </c>
      <c r="AD58" s="183"/>
      <c r="AE58" s="184" t="str">
        <f>IF(AD58*14=0,"",AD58*14)</f>
        <v/>
      </c>
      <c r="AF58" s="183"/>
      <c r="AG58" s="185"/>
      <c r="AH58" s="186"/>
      <c r="AI58" s="184" t="str">
        <f>IF(AH58*14=0,"",AH58*14)</f>
        <v/>
      </c>
      <c r="AJ58" s="183"/>
      <c r="AK58" s="184" t="str">
        <f>IF(AJ58*14=0,"",AJ58*14)</f>
        <v/>
      </c>
      <c r="AL58" s="183"/>
      <c r="AM58" s="187"/>
      <c r="AN58" s="186"/>
      <c r="AO58" s="184" t="str">
        <f>IF(AN58*14=0,"",AN58*14)</f>
        <v/>
      </c>
      <c r="AP58" s="188"/>
      <c r="AQ58" s="184" t="str">
        <f>IF(AP58*14=0,"",AP58*14)</f>
        <v/>
      </c>
      <c r="AR58" s="188"/>
      <c r="AS58" s="189"/>
      <c r="AT58" s="183"/>
      <c r="AU58" s="184" t="str">
        <f>IF(AT58*14=0,"",AT58*14)</f>
        <v/>
      </c>
      <c r="AV58" s="183">
        <v>2</v>
      </c>
      <c r="AW58" s="184">
        <f>IF(AV58*14=0,"",AV58*14)</f>
        <v>28</v>
      </c>
      <c r="AX58" s="183">
        <v>8</v>
      </c>
      <c r="AY58" s="183" t="s">
        <v>41</v>
      </c>
      <c r="AZ58" s="190"/>
      <c r="BA58" s="184" t="str">
        <f>IF((D58+J58+P58+V58+AB58+AH58+AN58+AT58)*14=0,"",(D58+J58+P58+V58+AB58+AH58+AN58+AT58)*14)</f>
        <v/>
      </c>
      <c r="BB58" s="191">
        <v>2</v>
      </c>
      <c r="BC58" s="184">
        <f>IF((L58+F58+R58+X58+AD58+AJ58+AP58+AV58)*14=0,"",(L58+F58+R58+X58+AD58+AJ58+AP58+AV58)*14)</f>
        <v>28</v>
      </c>
      <c r="BD58" s="191">
        <f>IF(N58+H58+T58+Z58+AF58+AL58+AR58+AX58=0,"",N58+H58+T58+Z58+AF58+AL58+AR58+AX58)</f>
        <v>8</v>
      </c>
      <c r="BE58" s="192">
        <f>IF(D58+F58+L58+J58+P58+R58+V58+X58+AB58+AD58+AH58+AJ58+AN58+AP58+AT58+AV58=0,"",D58+F58+L58+J58+P58+R58+V58+X58+AB58+AD58+AH58+AJ58+AN58+AP58+AT58+AV58)</f>
        <v>2</v>
      </c>
      <c r="BG58" s="2" t="s">
        <v>144</v>
      </c>
    </row>
    <row r="59" spans="1:59" ht="15.75" customHeight="1" x14ac:dyDescent="0.25">
      <c r="A59" s="255"/>
      <c r="B59" s="252" t="s">
        <v>142</v>
      </c>
      <c r="C59" s="233"/>
      <c r="D59" s="183"/>
      <c r="E59" s="184" t="str">
        <f>IF(D59*14=0,"",D59*14)</f>
        <v/>
      </c>
      <c r="F59" s="183"/>
      <c r="G59" s="184" t="str">
        <f>IF(F59*14=0,"",F59*14)</f>
        <v/>
      </c>
      <c r="H59" s="183"/>
      <c r="I59" s="185"/>
      <c r="J59" s="186"/>
      <c r="K59" s="184" t="str">
        <f>IF(J59*14=0,"",J59*14)</f>
        <v/>
      </c>
      <c r="L59" s="183"/>
      <c r="M59" s="184" t="str">
        <f>IF(L59*14=0,"",L59*14)</f>
        <v/>
      </c>
      <c r="N59" s="183"/>
      <c r="O59" s="187"/>
      <c r="P59" s="183"/>
      <c r="Q59" s="184" t="str">
        <f>IF(P59*14=0,"",P59*14)</f>
        <v/>
      </c>
      <c r="R59" s="183"/>
      <c r="S59" s="184" t="str">
        <f>IF(R59*14=0,"",R59*14)</f>
        <v/>
      </c>
      <c r="T59" s="183"/>
      <c r="U59" s="185"/>
      <c r="V59" s="186"/>
      <c r="W59" s="184" t="str">
        <f>IF(V59*14=0,"",V59*14)</f>
        <v/>
      </c>
      <c r="X59" s="183"/>
      <c r="Y59" s="184" t="str">
        <f>IF(X59*14=0,"",X59*14)</f>
        <v/>
      </c>
      <c r="Z59" s="183"/>
      <c r="AA59" s="187"/>
      <c r="AB59" s="183"/>
      <c r="AC59" s="184" t="str">
        <f>IF(AB59*14=0,"",AB59*14)</f>
        <v/>
      </c>
      <c r="AD59" s="183"/>
      <c r="AE59" s="184" t="str">
        <f>IF(AD59*14=0,"",AD59*14)</f>
        <v/>
      </c>
      <c r="AF59" s="183"/>
      <c r="AG59" s="185"/>
      <c r="AH59" s="186"/>
      <c r="AI59" s="184" t="str">
        <f>IF(AH59*14=0,"",AH59*14)</f>
        <v/>
      </c>
      <c r="AJ59" s="183"/>
      <c r="AK59" s="184" t="str">
        <f>IF(AJ59*14=0,"",AJ59*14)</f>
        <v/>
      </c>
      <c r="AL59" s="183"/>
      <c r="AM59" s="187"/>
      <c r="AN59" s="186"/>
      <c r="AO59" s="184" t="str">
        <f>IF(AN59*14=0,"",AN59*14)</f>
        <v/>
      </c>
      <c r="AP59" s="188"/>
      <c r="AQ59" s="184" t="str">
        <f>IF(AP59*14=0,"",AP59*14)</f>
        <v/>
      </c>
      <c r="AR59" s="188"/>
      <c r="AS59" s="189"/>
      <c r="AT59" s="183"/>
      <c r="AU59" s="184" t="str">
        <f>IF(AT59*14=0,"",AT59*14)</f>
        <v/>
      </c>
      <c r="AV59" s="183"/>
      <c r="AW59" s="184" t="str">
        <f>IF(AV59*14=0,"",AV59*14)</f>
        <v/>
      </c>
      <c r="AX59" s="183"/>
      <c r="AY59" s="183"/>
      <c r="AZ59" s="190"/>
      <c r="BA59" s="184" t="str">
        <f>IF((D59+J59+P59+V59+AB59+AH59+AN59+AT59)*14=0,"",(D59+J59+P59+V59+AB59+AH59+AN59+AT59)*14)</f>
        <v/>
      </c>
      <c r="BB59" s="191"/>
      <c r="BC59" s="184" t="str">
        <f>IF((L59+F59+R59+X59+AD59+AJ59+AP59+AV59)*14=0,"",(L59+F59+R59+X59+AD59+AJ59+AP59+AV59)*14)</f>
        <v/>
      </c>
      <c r="BD59" s="191" t="str">
        <f>IF(N59+H59+T59+Z59+AF59+AL59+AR59+AX59=0,"",N59+H59+T59+Z59+AF59+AL59+AR59+AX59)</f>
        <v/>
      </c>
      <c r="BE59" s="192"/>
    </row>
    <row r="60" spans="1:59" ht="15.75" customHeight="1" x14ac:dyDescent="0.25">
      <c r="A60" s="255"/>
      <c r="B60" s="252" t="s">
        <v>142</v>
      </c>
      <c r="C60" s="233"/>
      <c r="D60" s="183"/>
      <c r="E60" s="184" t="str">
        <f>IF(D60*14=0,"",D60*14)</f>
        <v/>
      </c>
      <c r="F60" s="183"/>
      <c r="G60" s="184" t="str">
        <f>IF(F60*14=0,"",F60*14)</f>
        <v/>
      </c>
      <c r="H60" s="183"/>
      <c r="I60" s="185"/>
      <c r="J60" s="186"/>
      <c r="K60" s="184" t="str">
        <f>IF(J60*14=0,"",J60*14)</f>
        <v/>
      </c>
      <c r="L60" s="183"/>
      <c r="M60" s="184" t="str">
        <f>IF(L60*14=0,"",L60*14)</f>
        <v/>
      </c>
      <c r="N60" s="183"/>
      <c r="O60" s="187"/>
      <c r="P60" s="183"/>
      <c r="Q60" s="184" t="str">
        <f>IF(P60*14=0,"",P60*14)</f>
        <v/>
      </c>
      <c r="R60" s="183"/>
      <c r="S60" s="184" t="str">
        <f>IF(R60*14=0,"",R60*14)</f>
        <v/>
      </c>
      <c r="T60" s="183"/>
      <c r="U60" s="185"/>
      <c r="V60" s="186"/>
      <c r="W60" s="184" t="str">
        <f>IF(V60*14=0,"",V60*14)</f>
        <v/>
      </c>
      <c r="X60" s="183"/>
      <c r="Y60" s="184" t="str">
        <f>IF(X60*14=0,"",X60*14)</f>
        <v/>
      </c>
      <c r="Z60" s="183"/>
      <c r="AA60" s="187"/>
      <c r="AB60" s="183"/>
      <c r="AC60" s="184" t="str">
        <f>IF(AB60*14=0,"",AB60*14)</f>
        <v/>
      </c>
      <c r="AD60" s="183"/>
      <c r="AE60" s="184" t="str">
        <f>IF(AD60*14=0,"",AD60*14)</f>
        <v/>
      </c>
      <c r="AF60" s="183"/>
      <c r="AG60" s="185"/>
      <c r="AH60" s="186"/>
      <c r="AI60" s="184" t="str">
        <f>IF(AH60*14=0,"",AH60*14)</f>
        <v/>
      </c>
      <c r="AJ60" s="183"/>
      <c r="AK60" s="184" t="str">
        <f>IF(AJ60*14=0,"",AJ60*14)</f>
        <v/>
      </c>
      <c r="AL60" s="183"/>
      <c r="AM60" s="187"/>
      <c r="AN60" s="186"/>
      <c r="AO60" s="184" t="str">
        <f>IF(AN60*14=0,"",AN60*14)</f>
        <v/>
      </c>
      <c r="AP60" s="188"/>
      <c r="AQ60" s="184" t="str">
        <f>IF(AP60*14=0,"",AP60*14)</f>
        <v/>
      </c>
      <c r="AR60" s="188"/>
      <c r="AS60" s="189"/>
      <c r="AT60" s="183"/>
      <c r="AU60" s="184" t="str">
        <f>IF(AT60*14=0,"",AT60*14)</f>
        <v/>
      </c>
      <c r="AV60" s="183"/>
      <c r="AW60" s="184" t="str">
        <f>IF(AV60*14=0,"",AV60*14)</f>
        <v/>
      </c>
      <c r="AX60" s="183"/>
      <c r="AY60" s="183"/>
      <c r="AZ60" s="190"/>
      <c r="BA60" s="184" t="str">
        <f>IF((D60+J60+P60+V60+AB60+AH60+AN60+AT60)*14=0,"",(D60+J60+P60+V60+AB60+AH60+AN60+AT60)*14)</f>
        <v/>
      </c>
      <c r="BB60" s="191"/>
      <c r="BC60" s="184" t="str">
        <f>IF((L60+F60+R60+X60+AD60+AJ60+AP60+AV60)*14=0,"",(L60+F60+R60+X60+AD60+AJ60+AP60+AV60)*14)</f>
        <v/>
      </c>
      <c r="BD60" s="191" t="str">
        <f>IF(N60+H60+T60+Z60+AF60+AL60+AR60+AX60=0,"",N60+H60+T60+Z60+AF60+AL60+AR60+AX60)</f>
        <v/>
      </c>
      <c r="BE60" s="192"/>
    </row>
    <row r="61" spans="1:59" ht="15.75" customHeight="1" x14ac:dyDescent="0.25">
      <c r="A61" s="255"/>
      <c r="B61" s="252" t="s">
        <v>142</v>
      </c>
      <c r="C61" s="233"/>
      <c r="D61" s="183"/>
      <c r="E61" s="184" t="str">
        <f>IF(D61*14=0,"",D61*14)</f>
        <v/>
      </c>
      <c r="F61" s="183"/>
      <c r="G61" s="184" t="str">
        <f>IF(F61*14=0,"",F61*14)</f>
        <v/>
      </c>
      <c r="H61" s="183"/>
      <c r="I61" s="185"/>
      <c r="J61" s="186"/>
      <c r="K61" s="184" t="str">
        <f>IF(J61*14=0,"",J61*14)</f>
        <v/>
      </c>
      <c r="L61" s="183"/>
      <c r="M61" s="184" t="str">
        <f>IF(L61*14=0,"",L61*14)</f>
        <v/>
      </c>
      <c r="N61" s="183"/>
      <c r="O61" s="187"/>
      <c r="P61" s="183"/>
      <c r="Q61" s="184" t="str">
        <f>IF(P61*14=0,"",P61*14)</f>
        <v/>
      </c>
      <c r="R61" s="183"/>
      <c r="S61" s="184" t="str">
        <f>IF(R61*14=0,"",R61*14)</f>
        <v/>
      </c>
      <c r="T61" s="183"/>
      <c r="U61" s="185"/>
      <c r="V61" s="186"/>
      <c r="W61" s="184" t="str">
        <f>IF(V61*14=0,"",V61*14)</f>
        <v/>
      </c>
      <c r="X61" s="183"/>
      <c r="Y61" s="184" t="str">
        <f>IF(X61*14=0,"",X61*14)</f>
        <v/>
      </c>
      <c r="Z61" s="183"/>
      <c r="AA61" s="187"/>
      <c r="AB61" s="183"/>
      <c r="AC61" s="184" t="str">
        <f>IF(AB61*14=0,"",AB61*14)</f>
        <v/>
      </c>
      <c r="AD61" s="183"/>
      <c r="AE61" s="184" t="str">
        <f>IF(AD61*14=0,"",AD61*14)</f>
        <v/>
      </c>
      <c r="AF61" s="183"/>
      <c r="AG61" s="185"/>
      <c r="AH61" s="186"/>
      <c r="AI61" s="184" t="str">
        <f>IF(AH61*14=0,"",AH61*14)</f>
        <v/>
      </c>
      <c r="AJ61" s="183"/>
      <c r="AK61" s="184" t="str">
        <f>IF(AJ61*14=0,"",AJ61*14)</f>
        <v/>
      </c>
      <c r="AL61" s="183"/>
      <c r="AM61" s="187"/>
      <c r="AN61" s="186"/>
      <c r="AO61" s="184" t="str">
        <f>IF(AN61*14=0,"",AN61*14)</f>
        <v/>
      </c>
      <c r="AP61" s="188"/>
      <c r="AQ61" s="184" t="str">
        <f>IF(AP61*14=0,"",AP61*14)</f>
        <v/>
      </c>
      <c r="AR61" s="188"/>
      <c r="AS61" s="189"/>
      <c r="AT61" s="183"/>
      <c r="AU61" s="184" t="str">
        <f>IF(AT61*14=0,"",AT61*14)</f>
        <v/>
      </c>
      <c r="AV61" s="183"/>
      <c r="AW61" s="184" t="str">
        <f>IF(AV61*14=0,"",AV61*14)</f>
        <v/>
      </c>
      <c r="AX61" s="183"/>
      <c r="AY61" s="183"/>
      <c r="AZ61" s="190"/>
      <c r="BA61" s="184" t="str">
        <f>IF((D61+J61+P61+V61+AB61+AH61+AN61+AT61)*14=0,"",(D61+J61+P61+V61+AB61+AH61+AN61+AT61)*14)</f>
        <v/>
      </c>
      <c r="BB61" s="191"/>
      <c r="BC61" s="184" t="str">
        <f>IF((L61+F61+R61+X61+AD61+AJ61+AP61+AV61)*14=0,"",(L61+F61+R61+X61+AD61+AJ61+AP61+AV61)*14)</f>
        <v/>
      </c>
      <c r="BD61" s="191" t="str">
        <f>IF(N61+H61+T61+Z61+AF61+AL61+AR61+AX61=0,"",N61+H61+T61+Z61+AF61+AL61+AR61+AX61)</f>
        <v/>
      </c>
      <c r="BE61" s="192"/>
    </row>
    <row r="62" spans="1:59" ht="15.75" customHeight="1" thickBot="1" x14ac:dyDescent="0.3">
      <c r="A62" s="255"/>
      <c r="B62" s="252" t="s">
        <v>142</v>
      </c>
      <c r="C62" s="233"/>
      <c r="D62" s="183"/>
      <c r="E62" s="184" t="str">
        <f>IF(D62*14=0,"",D62*14)</f>
        <v/>
      </c>
      <c r="F62" s="183"/>
      <c r="G62" s="184" t="str">
        <f>IF(F62*14=0,"",F62*14)</f>
        <v/>
      </c>
      <c r="H62" s="183"/>
      <c r="I62" s="185"/>
      <c r="J62" s="186"/>
      <c r="K62" s="184" t="str">
        <f>IF(J62*14=0,"",J62*14)</f>
        <v/>
      </c>
      <c r="L62" s="183"/>
      <c r="M62" s="184" t="str">
        <f>IF(L62*14=0,"",L62*14)</f>
        <v/>
      </c>
      <c r="N62" s="183"/>
      <c r="O62" s="187"/>
      <c r="P62" s="183"/>
      <c r="Q62" s="184" t="str">
        <f>IF(P62*14=0,"",P62*14)</f>
        <v/>
      </c>
      <c r="R62" s="183"/>
      <c r="S62" s="184" t="str">
        <f>IF(R62*14=0,"",R62*14)</f>
        <v/>
      </c>
      <c r="T62" s="183"/>
      <c r="U62" s="185"/>
      <c r="V62" s="186"/>
      <c r="W62" s="184" t="str">
        <f>IF(V62*14=0,"",V62*14)</f>
        <v/>
      </c>
      <c r="X62" s="183"/>
      <c r="Y62" s="184" t="str">
        <f>IF(X62*14=0,"",X62*14)</f>
        <v/>
      </c>
      <c r="Z62" s="183"/>
      <c r="AA62" s="187"/>
      <c r="AB62" s="183"/>
      <c r="AC62" s="184" t="str">
        <f>IF(AB62*14=0,"",AB62*14)</f>
        <v/>
      </c>
      <c r="AD62" s="183"/>
      <c r="AE62" s="184" t="str">
        <f>IF(AD62*14=0,"",AD62*14)</f>
        <v/>
      </c>
      <c r="AF62" s="183"/>
      <c r="AG62" s="185"/>
      <c r="AH62" s="186"/>
      <c r="AI62" s="184" t="str">
        <f>IF(AH62*14=0,"",AH62*14)</f>
        <v/>
      </c>
      <c r="AJ62" s="183"/>
      <c r="AK62" s="184" t="str">
        <f>IF(AJ62*14=0,"",AJ62*14)</f>
        <v/>
      </c>
      <c r="AL62" s="183"/>
      <c r="AM62" s="187"/>
      <c r="AN62" s="186"/>
      <c r="AO62" s="184" t="str">
        <f>IF(AN62*14=0,"",AN62*14)</f>
        <v/>
      </c>
      <c r="AP62" s="188"/>
      <c r="AQ62" s="184" t="str">
        <f>IF(AP62*14=0,"",AP62*14)</f>
        <v/>
      </c>
      <c r="AR62" s="188"/>
      <c r="AS62" s="189"/>
      <c r="AT62" s="183"/>
      <c r="AU62" s="184" t="str">
        <f>IF(AT62*14=0,"",AT62*14)</f>
        <v/>
      </c>
      <c r="AV62" s="183"/>
      <c r="AW62" s="184" t="str">
        <f>IF(AV62*14=0,"",AV62*14)</f>
        <v/>
      </c>
      <c r="AX62" s="183"/>
      <c r="AY62" s="183"/>
      <c r="AZ62" s="190"/>
      <c r="BA62" s="184" t="str">
        <f>IF((D62+J62+P62+V62+AB62+AH62+AN62+AT62)*14=0,"",(D62+J62+P62+V62+AB62+AH62+AN62+AT62)*14)</f>
        <v/>
      </c>
      <c r="BB62" s="191"/>
      <c r="BC62" s="184" t="str">
        <f>IF((L62+F62+R62+X62+AD62+AJ62+AP62+AV62)*14=0,"",(L62+F62+R62+X62+AD62+AJ62+AP62+AV62)*14)</f>
        <v/>
      </c>
      <c r="BD62" s="191" t="str">
        <f>IF(N62+H62+T62+Z62+AF62+AL62+AR62+AX62=0,"",N62+H62+T62+Z62+AF62+AL62+AR62+AX62)</f>
        <v/>
      </c>
      <c r="BE62" s="192"/>
    </row>
    <row r="63" spans="1:59" s="8" customFormat="1" ht="21.95" customHeight="1" thickBot="1" x14ac:dyDescent="0.3">
      <c r="A63" s="258"/>
      <c r="B63" s="259"/>
      <c r="C63" s="260" t="s">
        <v>145</v>
      </c>
      <c r="D63" s="261">
        <f>SUM(D58:D62)</f>
        <v>0</v>
      </c>
      <c r="E63" s="261">
        <f>SUM(E58:E62)</f>
        <v>0</v>
      </c>
      <c r="F63" s="261">
        <f>SUM(F58:F62)</f>
        <v>0</v>
      </c>
      <c r="G63" s="261">
        <f>SUM(G58:G62)</f>
        <v>0</v>
      </c>
      <c r="H63" s="261">
        <f>SUM(H58:H62)</f>
        <v>0</v>
      </c>
      <c r="I63" s="263" t="s">
        <v>133</v>
      </c>
      <c r="J63" s="264">
        <f>SUM(J58:J62)</f>
        <v>0</v>
      </c>
      <c r="K63" s="261">
        <f>SUM(K58:K62)</f>
        <v>0</v>
      </c>
      <c r="L63" s="261">
        <f>SUM(L58:L62)</f>
        <v>0</v>
      </c>
      <c r="M63" s="261">
        <f>SUM(M58:M62)</f>
        <v>0</v>
      </c>
      <c r="N63" s="261">
        <f>SUM(N58:N62)</f>
        <v>0</v>
      </c>
      <c r="O63" s="263" t="s">
        <v>133</v>
      </c>
      <c r="P63" s="261">
        <f>SUM(P58:P62)</f>
        <v>0</v>
      </c>
      <c r="Q63" s="261">
        <f>SUM(Q58:Q62)</f>
        <v>0</v>
      </c>
      <c r="R63" s="261">
        <f>SUM(R58:R62)</f>
        <v>0</v>
      </c>
      <c r="S63" s="261">
        <f>SUM(S58:S62)</f>
        <v>0</v>
      </c>
      <c r="T63" s="261">
        <f>SUM(T58:T62)</f>
        <v>0</v>
      </c>
      <c r="U63" s="263" t="s">
        <v>133</v>
      </c>
      <c r="V63" s="264">
        <f>SUM(V58:V62)</f>
        <v>0</v>
      </c>
      <c r="W63" s="261">
        <f>SUM(W58:W62)</f>
        <v>0</v>
      </c>
      <c r="X63" s="261">
        <f>SUM(X58:X62)</f>
        <v>0</v>
      </c>
      <c r="Y63" s="261">
        <f>SUM(Y58:Y62)</f>
        <v>0</v>
      </c>
      <c r="Z63" s="261">
        <f>SUM(Z58:Z62)</f>
        <v>0</v>
      </c>
      <c r="AA63" s="263" t="s">
        <v>133</v>
      </c>
      <c r="AB63" s="261">
        <f>SUM(AB58:AB62)</f>
        <v>0</v>
      </c>
      <c r="AC63" s="261">
        <f>SUM(AC58:AC62)</f>
        <v>0</v>
      </c>
      <c r="AD63" s="261">
        <f>SUM(AD58:AD62)</f>
        <v>0</v>
      </c>
      <c r="AE63" s="261">
        <f>SUM(AE58:AE62)</f>
        <v>0</v>
      </c>
      <c r="AF63" s="261">
        <f>SUM(AF58:AF62)</f>
        <v>0</v>
      </c>
      <c r="AG63" s="263" t="s">
        <v>133</v>
      </c>
      <c r="AH63" s="261">
        <f>SUM(AH58:AH62)</f>
        <v>0</v>
      </c>
      <c r="AI63" s="261">
        <f>SUM(AI58:AI62)</f>
        <v>0</v>
      </c>
      <c r="AJ63" s="261">
        <f>SUM(AJ58:AJ62)</f>
        <v>0</v>
      </c>
      <c r="AK63" s="261">
        <f>SUM(AK58:AK62)</f>
        <v>0</v>
      </c>
      <c r="AL63" s="261">
        <f>SUM(AL58:AL62)</f>
        <v>0</v>
      </c>
      <c r="AM63" s="263" t="s">
        <v>133</v>
      </c>
      <c r="AN63" s="261">
        <f>SUM(AN58:AN62)</f>
        <v>0</v>
      </c>
      <c r="AO63" s="261">
        <f>SUM(AO58:AO62)</f>
        <v>0</v>
      </c>
      <c r="AP63" s="261">
        <f>SUM(AP58:AP62)</f>
        <v>0</v>
      </c>
      <c r="AQ63" s="261">
        <f>SUM(AQ58:AQ62)</f>
        <v>0</v>
      </c>
      <c r="AR63" s="261">
        <f>SUM(AR58:AR62)</f>
        <v>0</v>
      </c>
      <c r="AS63" s="263" t="s">
        <v>133</v>
      </c>
      <c r="AT63" s="261">
        <f>SUM(AT58:AT62)</f>
        <v>0</v>
      </c>
      <c r="AU63" s="261">
        <f>SUM(AU58:AU62)</f>
        <v>0</v>
      </c>
      <c r="AV63" s="261">
        <f>SUM(AV58:AV62)</f>
        <v>2</v>
      </c>
      <c r="AW63" s="261">
        <f>SUM(AW58:AW62)</f>
        <v>28</v>
      </c>
      <c r="AX63" s="261">
        <f>SUM(AX58:AX62)</f>
        <v>8</v>
      </c>
      <c r="AY63" s="263" t="s">
        <v>133</v>
      </c>
      <c r="AZ63" s="267">
        <f t="shared" ref="AZ63:BE63" si="99">SUM(AZ58:AZ62)</f>
        <v>0</v>
      </c>
      <c r="BA63" s="261">
        <f t="shared" si="99"/>
        <v>0</v>
      </c>
      <c r="BB63" s="261">
        <f t="shared" si="99"/>
        <v>2</v>
      </c>
      <c r="BC63" s="261">
        <f t="shared" si="99"/>
        <v>28</v>
      </c>
      <c r="BD63" s="261">
        <f t="shared" si="99"/>
        <v>8</v>
      </c>
      <c r="BE63" s="266">
        <f t="shared" si="99"/>
        <v>2</v>
      </c>
    </row>
    <row r="64" spans="1:59" ht="21.95" customHeight="1" thickBot="1" x14ac:dyDescent="0.3">
      <c r="A64" s="268"/>
      <c r="B64" s="269"/>
      <c r="C64" s="270" t="s">
        <v>146</v>
      </c>
      <c r="D64" s="271">
        <f>D51+D56+D63</f>
        <v>0</v>
      </c>
      <c r="E64" s="271">
        <f>E51+E56+E63</f>
        <v>0</v>
      </c>
      <c r="F64" s="271">
        <f>F51+F56+F63</f>
        <v>30</v>
      </c>
      <c r="G64" s="271">
        <f>G51+G56+G63</f>
        <v>600</v>
      </c>
      <c r="H64" s="271">
        <f>H51+H63</f>
        <v>27</v>
      </c>
      <c r="I64" s="272" t="s">
        <v>133</v>
      </c>
      <c r="J64" s="271">
        <f>J51+J56+J63</f>
        <v>17</v>
      </c>
      <c r="K64" s="271">
        <f>K51+K56+K63</f>
        <v>238</v>
      </c>
      <c r="L64" s="271">
        <f>L51+L56+L63</f>
        <v>15</v>
      </c>
      <c r="M64" s="271">
        <f>M51+M56+M63</f>
        <v>210</v>
      </c>
      <c r="N64" s="271">
        <f>N51+N63</f>
        <v>30</v>
      </c>
      <c r="O64" s="272" t="s">
        <v>133</v>
      </c>
      <c r="P64" s="271">
        <f>P51+P56+P63</f>
        <v>9</v>
      </c>
      <c r="Q64" s="271">
        <f>Q51+Q56+Q63</f>
        <v>126</v>
      </c>
      <c r="R64" s="271">
        <f>R51+R56+R63</f>
        <v>22</v>
      </c>
      <c r="S64" s="271">
        <f>S51+S56+S63</f>
        <v>318</v>
      </c>
      <c r="T64" s="271">
        <f>T51+T63</f>
        <v>28</v>
      </c>
      <c r="U64" s="272" t="s">
        <v>133</v>
      </c>
      <c r="V64" s="271">
        <f>V51+V56+V63</f>
        <v>14</v>
      </c>
      <c r="W64" s="271">
        <f>W51+W56+W63</f>
        <v>196</v>
      </c>
      <c r="X64" s="271">
        <f>X51+X56+X63</f>
        <v>18</v>
      </c>
      <c r="Y64" s="271">
        <f>Y51+Y56+Y63</f>
        <v>266</v>
      </c>
      <c r="Z64" s="271">
        <f>Z51+Z63</f>
        <v>29</v>
      </c>
      <c r="AA64" s="272" t="s">
        <v>133</v>
      </c>
      <c r="AB64" s="271">
        <f>AB51+AB56+AB63</f>
        <v>4</v>
      </c>
      <c r="AC64" s="271">
        <f>AC51+AC56+AC63</f>
        <v>56</v>
      </c>
      <c r="AD64" s="271">
        <f>AD51+AD56+AD63</f>
        <v>4</v>
      </c>
      <c r="AE64" s="271">
        <f>AE51+AE56+AE63</f>
        <v>56</v>
      </c>
      <c r="AF64" s="271">
        <f>AF51+AF63</f>
        <v>7</v>
      </c>
      <c r="AG64" s="272" t="s">
        <v>133</v>
      </c>
      <c r="AH64" s="271">
        <f>AH51+AH56+AH63</f>
        <v>3</v>
      </c>
      <c r="AI64" s="271">
        <f>AI51+AI56+AI63</f>
        <v>42</v>
      </c>
      <c r="AJ64" s="271">
        <f>AJ51+AJ56+AJ63</f>
        <v>3</v>
      </c>
      <c r="AK64" s="271">
        <f>AK51+AK56+AK63</f>
        <v>42</v>
      </c>
      <c r="AL64" s="271">
        <f>AL51+AL63</f>
        <v>7</v>
      </c>
      <c r="AM64" s="272" t="s">
        <v>133</v>
      </c>
      <c r="AN64" s="271">
        <f>AN51+AN56+AN63</f>
        <v>2</v>
      </c>
      <c r="AO64" s="271">
        <f>AO51+AO56+AO63</f>
        <v>28</v>
      </c>
      <c r="AP64" s="271">
        <f>AP51+AP56+AP63</f>
        <v>2</v>
      </c>
      <c r="AQ64" s="271">
        <f>AQ51+AQ56+AQ63</f>
        <v>28</v>
      </c>
      <c r="AR64" s="271">
        <f>AR51+AR63</f>
        <v>5</v>
      </c>
      <c r="AS64" s="272" t="s">
        <v>133</v>
      </c>
      <c r="AT64" s="271">
        <f>AT51+AT56+AT63</f>
        <v>2</v>
      </c>
      <c r="AU64" s="271">
        <f>AU51+AU56+AU63</f>
        <v>28</v>
      </c>
      <c r="AV64" s="271">
        <f>AV51+AV56+AV63</f>
        <v>5</v>
      </c>
      <c r="AW64" s="271">
        <f>AW51+AW56+AW63</f>
        <v>71</v>
      </c>
      <c r="AX64" s="271">
        <f>AX51+AX63</f>
        <v>13</v>
      </c>
      <c r="AY64" s="272" t="s">
        <v>133</v>
      </c>
      <c r="AZ64" s="271">
        <f>AZ51+AZ56+AZ63</f>
        <v>51</v>
      </c>
      <c r="BA64" s="271">
        <f>BA51+BA56+BA63</f>
        <v>714</v>
      </c>
      <c r="BB64" s="271">
        <f>BB51+BB56+BB63</f>
        <v>99</v>
      </c>
      <c r="BC64" s="271">
        <f>BC51+BC56+BC63</f>
        <v>1577</v>
      </c>
      <c r="BD64" s="271">
        <f>BD51+BD63</f>
        <v>146</v>
      </c>
      <c r="BE64" s="273">
        <f>BE51+BE56+BE63</f>
        <v>150</v>
      </c>
      <c r="BF64" s="101"/>
    </row>
    <row r="65" spans="1:192" ht="15.75" customHeight="1" thickBot="1" x14ac:dyDescent="0.25">
      <c r="A65" s="657"/>
      <c r="B65" s="658"/>
      <c r="C65" s="658"/>
      <c r="D65" s="658"/>
      <c r="E65" s="658"/>
      <c r="F65" s="658"/>
      <c r="G65" s="658"/>
      <c r="H65" s="658"/>
      <c r="I65" s="658"/>
      <c r="J65" s="658"/>
      <c r="K65" s="658"/>
      <c r="L65" s="658"/>
      <c r="M65" s="658"/>
      <c r="N65" s="658"/>
      <c r="O65" s="658"/>
      <c r="P65" s="658"/>
      <c r="Q65" s="658"/>
      <c r="R65" s="658"/>
      <c r="S65" s="658"/>
      <c r="T65" s="658"/>
      <c r="U65" s="658"/>
      <c r="V65" s="658"/>
      <c r="W65" s="658"/>
      <c r="X65" s="658"/>
      <c r="Y65" s="658"/>
      <c r="Z65" s="658"/>
      <c r="AA65" s="658"/>
      <c r="AB65" s="658"/>
      <c r="AC65" s="658"/>
      <c r="AD65" s="658"/>
      <c r="AE65" s="658"/>
      <c r="AF65" s="658"/>
      <c r="AG65" s="658"/>
      <c r="AH65" s="658"/>
      <c r="AI65" s="658"/>
      <c r="AJ65" s="658"/>
      <c r="AK65" s="658"/>
      <c r="AL65" s="658"/>
      <c r="AM65" s="658"/>
      <c r="AN65" s="658"/>
      <c r="AO65" s="658"/>
      <c r="AP65" s="658"/>
      <c r="AQ65" s="658"/>
      <c r="AR65" s="658"/>
      <c r="AS65" s="658"/>
      <c r="AT65" s="658"/>
      <c r="AU65" s="658"/>
      <c r="AV65" s="658"/>
      <c r="AW65" s="658"/>
      <c r="AX65" s="658"/>
      <c r="AY65" s="658"/>
      <c r="AZ65" s="658"/>
      <c r="BA65" s="658"/>
      <c r="BB65" s="658"/>
      <c r="BC65" s="658"/>
      <c r="BD65" s="658"/>
      <c r="BE65" s="659"/>
    </row>
    <row r="66" spans="1:192" ht="15.75" customHeight="1" thickBot="1" x14ac:dyDescent="0.35">
      <c r="A66" s="274"/>
      <c r="B66" s="5"/>
      <c r="C66" s="275" t="s">
        <v>147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624"/>
      <c r="Q66" s="624"/>
      <c r="R66" s="624"/>
      <c r="S66" s="624"/>
      <c r="T66" s="624"/>
      <c r="U66" s="624"/>
      <c r="V66" s="624"/>
      <c r="W66" s="624"/>
      <c r="X66" s="624"/>
      <c r="Y66" s="624"/>
      <c r="Z66" s="624"/>
      <c r="AA66" s="624"/>
      <c r="AB66" s="624"/>
      <c r="AC66" s="624"/>
      <c r="AD66" s="624"/>
      <c r="AE66" s="624"/>
      <c r="AF66" s="624"/>
      <c r="AG66" s="624"/>
      <c r="AH66" s="624"/>
      <c r="AI66" s="624"/>
      <c r="AJ66" s="624"/>
      <c r="AK66" s="624"/>
      <c r="AL66" s="624"/>
      <c r="AM66" s="624"/>
      <c r="AN66" s="624"/>
      <c r="AO66" s="624"/>
      <c r="AP66" s="624"/>
      <c r="AQ66" s="624"/>
      <c r="AR66" s="624"/>
      <c r="AS66" s="624"/>
      <c r="AT66" s="624"/>
      <c r="AU66" s="624"/>
      <c r="AV66" s="624"/>
      <c r="AW66" s="624"/>
      <c r="AX66" s="624"/>
      <c r="AY66" s="625"/>
      <c r="AZ66" s="16"/>
      <c r="BA66" s="17"/>
      <c r="BB66" s="17"/>
      <c r="BC66" s="17"/>
      <c r="BD66" s="17"/>
      <c r="BE66" s="83"/>
      <c r="BF66" s="276"/>
      <c r="BG66" s="277"/>
    </row>
    <row r="67" spans="1:192" ht="15.75" customHeight="1" x14ac:dyDescent="0.3">
      <c r="A67" s="582" t="s">
        <v>150</v>
      </c>
      <c r="B67" s="252" t="s">
        <v>127</v>
      </c>
      <c r="C67" s="286" t="s">
        <v>151</v>
      </c>
      <c r="D67" s="279"/>
      <c r="E67" s="184" t="str">
        <f>IF(D67*14=0,"",D67*14)</f>
        <v/>
      </c>
      <c r="F67" s="183"/>
      <c r="G67" s="184" t="str">
        <f>IF(F67*14=0,"",F67*14)</f>
        <v/>
      </c>
      <c r="H67" s="183"/>
      <c r="I67" s="185"/>
      <c r="J67" s="186"/>
      <c r="K67" s="184" t="str">
        <f>IF(J67*14=0,"",J67*14)</f>
        <v/>
      </c>
      <c r="L67" s="183"/>
      <c r="M67" s="184" t="str">
        <f>IF(L67*14=0,"",L67*14)</f>
        <v/>
      </c>
      <c r="N67" s="183"/>
      <c r="O67" s="187"/>
      <c r="P67" s="183"/>
      <c r="Q67" s="184" t="str">
        <f t="shared" ref="Q67:Q68" si="100">IF(P67*14=0,"",P67*14)</f>
        <v/>
      </c>
      <c r="R67" s="183"/>
      <c r="S67" s="184" t="str">
        <f t="shared" ref="S67:S68" si="101">IF(R67*14=0,"",R67*14)</f>
        <v/>
      </c>
      <c r="T67" s="183"/>
      <c r="U67" s="185"/>
      <c r="V67" s="186"/>
      <c r="W67" s="184" t="str">
        <f>IF(V67*14=0,"",V67*14)</f>
        <v/>
      </c>
      <c r="X67" s="183"/>
      <c r="Y67" s="184" t="str">
        <f>IF(X67*14=0,"",X67*14)</f>
        <v/>
      </c>
      <c r="Z67" s="183"/>
      <c r="AA67" s="187"/>
      <c r="AB67" s="183">
        <v>1</v>
      </c>
      <c r="AC67" s="184">
        <v>14</v>
      </c>
      <c r="AD67" s="183">
        <v>1</v>
      </c>
      <c r="AE67" s="184">
        <v>14</v>
      </c>
      <c r="AF67" s="183">
        <v>3</v>
      </c>
      <c r="AG67" s="185" t="s">
        <v>30</v>
      </c>
      <c r="AH67" s="186"/>
      <c r="AI67" s="184" t="str">
        <f>IF(AH67*14=0,"",AH67*14)</f>
        <v/>
      </c>
      <c r="AJ67" s="183"/>
      <c r="AK67" s="184" t="str">
        <f>IF(AJ67*14=0,"",AJ67*14)</f>
        <v/>
      </c>
      <c r="AL67" s="183"/>
      <c r="AM67" s="187"/>
      <c r="AN67" s="186"/>
      <c r="AO67" s="184" t="str">
        <f>IF(AN67*14=0,"",AN67*14)</f>
        <v/>
      </c>
      <c r="AP67" s="188"/>
      <c r="AQ67" s="184" t="str">
        <f>IF(AP67*14=0,"",AP67*14)</f>
        <v/>
      </c>
      <c r="AR67" s="188"/>
      <c r="AS67" s="189"/>
      <c r="AT67" s="183"/>
      <c r="AU67" s="184" t="str">
        <f>IF(AT67*14=0,"",AT67*14)</f>
        <v/>
      </c>
      <c r="AV67" s="183"/>
      <c r="AW67" s="184" t="str">
        <f>IF(AV67*14=0,"",AV67*14)</f>
        <v/>
      </c>
      <c r="AX67" s="183"/>
      <c r="AY67" s="183"/>
      <c r="AZ67" s="281"/>
      <c r="BA67" s="282"/>
      <c r="BB67" s="282"/>
      <c r="BC67" s="283"/>
      <c r="BD67" s="284"/>
      <c r="BE67" s="285"/>
      <c r="BF67" s="287" t="s">
        <v>152</v>
      </c>
      <c r="BG67" s="280" t="s">
        <v>153</v>
      </c>
    </row>
    <row r="68" spans="1:192" s="86" customFormat="1" ht="15.75" customHeight="1" x14ac:dyDescent="0.3">
      <c r="A68" s="582" t="s">
        <v>155</v>
      </c>
      <c r="B68" s="288" t="s">
        <v>127</v>
      </c>
      <c r="C68" s="289" t="s">
        <v>156</v>
      </c>
      <c r="D68" s="279"/>
      <c r="E68" s="184" t="str">
        <f>IF(D68*14=0,"",D68*14)</f>
        <v/>
      </c>
      <c r="F68" s="183"/>
      <c r="G68" s="184" t="str">
        <f>IF(F68*14=0,"",F68*14)</f>
        <v/>
      </c>
      <c r="H68" s="183"/>
      <c r="I68" s="185"/>
      <c r="J68" s="186"/>
      <c r="K68" s="184" t="str">
        <f>IF(J68*14=0,"",J68*14)</f>
        <v/>
      </c>
      <c r="L68" s="183"/>
      <c r="M68" s="184" t="str">
        <f>IF(L68*14=0,"",L68*14)</f>
        <v/>
      </c>
      <c r="N68" s="183"/>
      <c r="O68" s="187"/>
      <c r="P68" s="183"/>
      <c r="Q68" s="184" t="str">
        <f t="shared" si="100"/>
        <v/>
      </c>
      <c r="R68" s="183"/>
      <c r="S68" s="184" t="str">
        <f t="shared" si="101"/>
        <v/>
      </c>
      <c r="T68" s="183"/>
      <c r="U68" s="185"/>
      <c r="V68" s="186"/>
      <c r="W68" s="184" t="str">
        <f>IF(V68*14=0,"",V68*14)</f>
        <v/>
      </c>
      <c r="X68" s="183"/>
      <c r="Y68" s="184" t="str">
        <f>IF(X68*14=0,"",X68*14)</f>
        <v/>
      </c>
      <c r="Z68" s="183"/>
      <c r="AA68" s="187"/>
      <c r="AB68" s="183">
        <v>1</v>
      </c>
      <c r="AC68" s="184">
        <v>14</v>
      </c>
      <c r="AD68" s="183">
        <v>1</v>
      </c>
      <c r="AE68" s="184">
        <v>14</v>
      </c>
      <c r="AF68" s="183">
        <v>3</v>
      </c>
      <c r="AG68" s="185" t="s">
        <v>30</v>
      </c>
      <c r="AH68" s="186"/>
      <c r="AI68" s="184" t="str">
        <f>IF(AH68*14=0,"",AH68*14)</f>
        <v/>
      </c>
      <c r="AJ68" s="183"/>
      <c r="AK68" s="184" t="str">
        <f>IF(AJ68*14=0,"",AJ68*14)</f>
        <v/>
      </c>
      <c r="AL68" s="183"/>
      <c r="AM68" s="187"/>
      <c r="AN68" s="186"/>
      <c r="AO68" s="184" t="str">
        <f>IF(AN68*14=0,"",AN68*14)</f>
        <v/>
      </c>
      <c r="AP68" s="188"/>
      <c r="AQ68" s="184" t="str">
        <f>IF(AP68*14=0,"",AP68*14)</f>
        <v/>
      </c>
      <c r="AR68" s="188"/>
      <c r="AS68" s="189"/>
      <c r="AT68" s="183"/>
      <c r="AU68" s="184" t="str">
        <f>IF(AT68*14=0,"",AT68*14)</f>
        <v/>
      </c>
      <c r="AV68" s="183"/>
      <c r="AW68" s="184" t="str">
        <f>IF(AV68*14=0,"",AV68*14)</f>
        <v/>
      </c>
      <c r="AX68" s="183"/>
      <c r="AY68" s="183"/>
      <c r="AZ68" s="619"/>
      <c r="BA68" s="620"/>
      <c r="BB68" s="620"/>
      <c r="BC68" s="621"/>
      <c r="BD68" s="645"/>
      <c r="BE68" s="646"/>
      <c r="BF68" s="287" t="s">
        <v>152</v>
      </c>
      <c r="BG68" s="280" t="s">
        <v>153</v>
      </c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</row>
    <row r="69" spans="1:192" ht="15.75" customHeight="1" x14ac:dyDescent="0.3">
      <c r="A69" s="582" t="s">
        <v>157</v>
      </c>
      <c r="B69" s="288" t="s">
        <v>127</v>
      </c>
      <c r="C69" s="93" t="s">
        <v>158</v>
      </c>
      <c r="D69" s="279"/>
      <c r="E69" s="184"/>
      <c r="F69" s="183"/>
      <c r="G69" s="184"/>
      <c r="H69" s="183"/>
      <c r="I69" s="185"/>
      <c r="J69" s="186"/>
      <c r="K69" s="184"/>
      <c r="L69" s="183"/>
      <c r="M69" s="184"/>
      <c r="N69" s="183"/>
      <c r="O69" s="187"/>
      <c r="P69" s="183"/>
      <c r="Q69" s="184"/>
      <c r="R69" s="183"/>
      <c r="S69" s="184"/>
      <c r="T69" s="183"/>
      <c r="U69" s="185"/>
      <c r="V69" s="186"/>
      <c r="W69" s="184"/>
      <c r="X69" s="183"/>
      <c r="Y69" s="184"/>
      <c r="Z69" s="183"/>
      <c r="AA69" s="187"/>
      <c r="AB69" s="183"/>
      <c r="AC69" s="184"/>
      <c r="AD69" s="183"/>
      <c r="AE69" s="184"/>
      <c r="AF69" s="185"/>
      <c r="AG69" s="150"/>
      <c r="AH69" s="186">
        <v>1</v>
      </c>
      <c r="AI69" s="184">
        <v>14</v>
      </c>
      <c r="AJ69" s="183">
        <v>1</v>
      </c>
      <c r="AK69" s="184">
        <v>14</v>
      </c>
      <c r="AL69" s="183">
        <v>3</v>
      </c>
      <c r="AM69" s="185" t="s">
        <v>30</v>
      </c>
      <c r="AN69" s="186"/>
      <c r="AO69" s="184"/>
      <c r="AP69" s="188"/>
      <c r="AQ69" s="184"/>
      <c r="AR69" s="188"/>
      <c r="AS69" s="189"/>
      <c r="AT69" s="183"/>
      <c r="AU69" s="184"/>
      <c r="AV69" s="183"/>
      <c r="AW69" s="184"/>
      <c r="AX69" s="183"/>
      <c r="AY69" s="183"/>
      <c r="AZ69" s="281"/>
      <c r="BA69" s="282"/>
      <c r="BB69" s="282"/>
      <c r="BC69" s="283"/>
      <c r="BD69" s="284"/>
      <c r="BE69" s="285"/>
      <c r="BF69" s="287" t="s">
        <v>152</v>
      </c>
      <c r="BG69" s="280" t="s">
        <v>153</v>
      </c>
    </row>
    <row r="70" spans="1:192" ht="15.75" customHeight="1" x14ac:dyDescent="0.3">
      <c r="A70" s="583" t="s">
        <v>159</v>
      </c>
      <c r="B70" s="290" t="s">
        <v>127</v>
      </c>
      <c r="C70" s="92" t="s">
        <v>160</v>
      </c>
      <c r="D70" s="279"/>
      <c r="E70" s="184"/>
      <c r="F70" s="183"/>
      <c r="G70" s="184"/>
      <c r="H70" s="183"/>
      <c r="I70" s="185"/>
      <c r="J70" s="186"/>
      <c r="K70" s="184"/>
      <c r="L70" s="183"/>
      <c r="M70" s="184"/>
      <c r="N70" s="183"/>
      <c r="O70" s="187"/>
      <c r="P70" s="183"/>
      <c r="Q70" s="184"/>
      <c r="R70" s="183"/>
      <c r="S70" s="184"/>
      <c r="T70" s="183"/>
      <c r="U70" s="185"/>
      <c r="V70" s="186"/>
      <c r="W70" s="184"/>
      <c r="X70" s="183"/>
      <c r="Y70" s="184"/>
      <c r="Z70" s="183"/>
      <c r="AA70" s="187"/>
      <c r="AB70" s="183"/>
      <c r="AC70" s="184">
        <v>8</v>
      </c>
      <c r="AD70" s="183">
        <v>2</v>
      </c>
      <c r="AE70" s="184">
        <v>20</v>
      </c>
      <c r="AF70" s="183">
        <v>3</v>
      </c>
      <c r="AG70" s="185" t="s">
        <v>30</v>
      </c>
      <c r="AH70" s="186"/>
      <c r="AI70" s="184"/>
      <c r="AJ70" s="183"/>
      <c r="AK70" s="184"/>
      <c r="AL70" s="183"/>
      <c r="AM70" s="187"/>
      <c r="AN70" s="186"/>
      <c r="AO70" s="184"/>
      <c r="AP70" s="183"/>
      <c r="AQ70" s="184"/>
      <c r="AR70" s="183"/>
      <c r="AS70" s="187"/>
      <c r="AT70" s="183"/>
      <c r="AU70" s="184"/>
      <c r="AV70" s="183"/>
      <c r="AW70" s="184"/>
      <c r="AX70" s="183"/>
      <c r="AY70" s="183"/>
      <c r="AZ70" s="291"/>
      <c r="BA70" s="292"/>
      <c r="BB70" s="292"/>
      <c r="BC70" s="293"/>
      <c r="BD70" s="284"/>
      <c r="BE70" s="285"/>
      <c r="BF70" s="287" t="s">
        <v>161</v>
      </c>
      <c r="BG70" s="280" t="s">
        <v>80</v>
      </c>
    </row>
    <row r="71" spans="1:192" ht="15.75" customHeight="1" x14ac:dyDescent="0.3">
      <c r="A71" s="583" t="s">
        <v>162</v>
      </c>
      <c r="B71" s="290" t="s">
        <v>127</v>
      </c>
      <c r="C71" s="92" t="s">
        <v>163</v>
      </c>
      <c r="D71" s="279"/>
      <c r="E71" s="184"/>
      <c r="F71" s="183"/>
      <c r="G71" s="184"/>
      <c r="H71" s="183"/>
      <c r="I71" s="185"/>
      <c r="J71" s="186"/>
      <c r="K71" s="184"/>
      <c r="L71" s="183"/>
      <c r="M71" s="184"/>
      <c r="N71" s="183"/>
      <c r="O71" s="187"/>
      <c r="P71" s="183"/>
      <c r="Q71" s="184"/>
      <c r="R71" s="183"/>
      <c r="S71" s="184"/>
      <c r="T71" s="183"/>
      <c r="U71" s="185"/>
      <c r="V71" s="186"/>
      <c r="W71" s="184"/>
      <c r="X71" s="183"/>
      <c r="Y71" s="184"/>
      <c r="Z71" s="183"/>
      <c r="AA71" s="187"/>
      <c r="AB71" s="183"/>
      <c r="AC71" s="184"/>
      <c r="AD71" s="183"/>
      <c r="AE71" s="184"/>
      <c r="AF71" s="183"/>
      <c r="AG71" s="185"/>
      <c r="AH71" s="186"/>
      <c r="AI71" s="184"/>
      <c r="AJ71" s="183">
        <v>2</v>
      </c>
      <c r="AK71" s="184">
        <v>28</v>
      </c>
      <c r="AL71" s="183">
        <v>3</v>
      </c>
      <c r="AM71" s="185" t="s">
        <v>30</v>
      </c>
      <c r="AN71" s="186"/>
      <c r="AO71" s="184"/>
      <c r="AP71" s="183"/>
      <c r="AQ71" s="184"/>
      <c r="AR71" s="183"/>
      <c r="AS71" s="187"/>
      <c r="AT71" s="183"/>
      <c r="AU71" s="184"/>
      <c r="AV71" s="183"/>
      <c r="AW71" s="184"/>
      <c r="AX71" s="183"/>
      <c r="AY71" s="183"/>
      <c r="AZ71" s="291"/>
      <c r="BA71" s="292"/>
      <c r="BB71" s="292"/>
      <c r="BC71" s="293"/>
      <c r="BD71" s="284"/>
      <c r="BE71" s="285"/>
      <c r="BF71" s="287" t="s">
        <v>161</v>
      </c>
      <c r="BG71" s="280" t="s">
        <v>80</v>
      </c>
    </row>
    <row r="72" spans="1:192" ht="15.75" customHeight="1" x14ac:dyDescent="0.3">
      <c r="A72" s="583" t="s">
        <v>164</v>
      </c>
      <c r="B72" s="290" t="s">
        <v>127</v>
      </c>
      <c r="C72" s="92" t="s">
        <v>165</v>
      </c>
      <c r="D72" s="279"/>
      <c r="E72" s="184"/>
      <c r="F72" s="183"/>
      <c r="G72" s="184"/>
      <c r="H72" s="183"/>
      <c r="I72" s="185"/>
      <c r="J72" s="186"/>
      <c r="K72" s="184"/>
      <c r="L72" s="183"/>
      <c r="M72" s="184"/>
      <c r="N72" s="183"/>
      <c r="O72" s="187"/>
      <c r="P72" s="183"/>
      <c r="Q72" s="184"/>
      <c r="R72" s="183"/>
      <c r="S72" s="184"/>
      <c r="T72" s="183"/>
      <c r="U72" s="185"/>
      <c r="V72" s="186"/>
      <c r="W72" s="184"/>
      <c r="X72" s="183"/>
      <c r="Y72" s="184"/>
      <c r="Z72" s="183"/>
      <c r="AA72" s="187"/>
      <c r="AB72" s="183"/>
      <c r="AC72" s="184"/>
      <c r="AD72" s="183"/>
      <c r="AE72" s="184"/>
      <c r="AF72" s="183"/>
      <c r="AG72" s="185"/>
      <c r="AH72" s="186">
        <v>1</v>
      </c>
      <c r="AI72" s="184">
        <v>14</v>
      </c>
      <c r="AJ72" s="183">
        <v>1</v>
      </c>
      <c r="AK72" s="184">
        <v>14</v>
      </c>
      <c r="AL72" s="183">
        <v>2</v>
      </c>
      <c r="AM72" s="187" t="s">
        <v>41</v>
      </c>
      <c r="AN72" s="186"/>
      <c r="AO72" s="184"/>
      <c r="AP72" s="183"/>
      <c r="AQ72" s="184"/>
      <c r="AR72" s="183"/>
      <c r="AS72" s="187"/>
      <c r="AT72" s="183"/>
      <c r="AU72" s="184"/>
      <c r="AV72" s="183"/>
      <c r="AW72" s="184"/>
      <c r="AX72" s="183"/>
      <c r="AY72" s="183"/>
      <c r="AZ72" s="291"/>
      <c r="BA72" s="292"/>
      <c r="BB72" s="292"/>
      <c r="BC72" s="293"/>
      <c r="BD72" s="284"/>
      <c r="BE72" s="285"/>
      <c r="BF72" s="287" t="s">
        <v>161</v>
      </c>
      <c r="BG72" s="280" t="s">
        <v>80</v>
      </c>
    </row>
    <row r="73" spans="1:192" ht="15.75" customHeight="1" x14ac:dyDescent="0.3">
      <c r="A73" s="583" t="s">
        <v>166</v>
      </c>
      <c r="B73" s="290" t="s">
        <v>127</v>
      </c>
      <c r="C73" s="92" t="s">
        <v>167</v>
      </c>
      <c r="D73" s="279"/>
      <c r="E73" s="184"/>
      <c r="F73" s="183"/>
      <c r="G73" s="184"/>
      <c r="H73" s="183"/>
      <c r="I73" s="185"/>
      <c r="J73" s="186"/>
      <c r="K73" s="184"/>
      <c r="L73" s="183"/>
      <c r="M73" s="184"/>
      <c r="N73" s="183"/>
      <c r="O73" s="187"/>
      <c r="P73" s="183"/>
      <c r="Q73" s="184"/>
      <c r="R73" s="183"/>
      <c r="S73" s="184"/>
      <c r="T73" s="183"/>
      <c r="U73" s="185"/>
      <c r="V73" s="186"/>
      <c r="W73" s="184"/>
      <c r="X73" s="183"/>
      <c r="Y73" s="184"/>
      <c r="Z73" s="183"/>
      <c r="AA73" s="187"/>
      <c r="AB73" s="183"/>
      <c r="AC73" s="184"/>
      <c r="AD73" s="183"/>
      <c r="AE73" s="184"/>
      <c r="AF73" s="183"/>
      <c r="AG73" s="185"/>
      <c r="AH73" s="186"/>
      <c r="AI73" s="184"/>
      <c r="AJ73" s="183"/>
      <c r="AK73" s="184"/>
      <c r="AL73" s="183"/>
      <c r="AM73" s="187"/>
      <c r="AN73" s="183"/>
      <c r="AO73" s="184">
        <v>8</v>
      </c>
      <c r="AP73" s="183">
        <v>2</v>
      </c>
      <c r="AQ73" s="184">
        <v>20</v>
      </c>
      <c r="AR73" s="183">
        <v>3</v>
      </c>
      <c r="AS73" s="187" t="s">
        <v>41</v>
      </c>
      <c r="AT73" s="183"/>
      <c r="AU73" s="184"/>
      <c r="AV73" s="183"/>
      <c r="AW73" s="184"/>
      <c r="AX73" s="183"/>
      <c r="AY73" s="183"/>
      <c r="AZ73" s="291"/>
      <c r="BA73" s="292"/>
      <c r="BB73" s="292"/>
      <c r="BC73" s="293"/>
      <c r="BD73" s="284"/>
      <c r="BE73" s="285"/>
      <c r="BF73" s="287" t="s">
        <v>161</v>
      </c>
      <c r="BG73" s="280" t="s">
        <v>80</v>
      </c>
    </row>
    <row r="74" spans="1:192" ht="15.75" customHeight="1" x14ac:dyDescent="0.3">
      <c r="A74" s="583" t="s">
        <v>168</v>
      </c>
      <c r="B74" s="294" t="s">
        <v>127</v>
      </c>
      <c r="C74" s="238" t="s">
        <v>169</v>
      </c>
      <c r="D74" s="279"/>
      <c r="E74" s="184" t="str">
        <f t="shared" ref="E74:E80" si="102">IF(D74*14=0,"",D74*14)</f>
        <v/>
      </c>
      <c r="F74" s="183"/>
      <c r="G74" s="184" t="str">
        <f t="shared" ref="G74:G80" si="103">IF(F74*14=0,"",F74*14)</f>
        <v/>
      </c>
      <c r="H74" s="183"/>
      <c r="I74" s="185"/>
      <c r="J74" s="186"/>
      <c r="K74" s="184" t="str">
        <f t="shared" ref="K74:K95" si="104">IF(J74*14=0,"",J74*14)</f>
        <v/>
      </c>
      <c r="L74" s="183"/>
      <c r="M74" s="184" t="str">
        <f t="shared" ref="M74:M95" si="105">IF(L74*14=0,"",L74*14)</f>
        <v/>
      </c>
      <c r="N74" s="183"/>
      <c r="O74" s="187"/>
      <c r="P74" s="183"/>
      <c r="Q74" s="184" t="str">
        <f t="shared" ref="Q74:Q80" si="106">IF(P74*14=0,"",P74*14)</f>
        <v/>
      </c>
      <c r="R74" s="183"/>
      <c r="S74" s="184" t="str">
        <f t="shared" ref="S74:S80" si="107">IF(R74*14=0,"",R74*14)</f>
        <v/>
      </c>
      <c r="T74" s="183"/>
      <c r="U74" s="185"/>
      <c r="V74" s="186"/>
      <c r="W74" s="184" t="str">
        <f t="shared" ref="W74:W80" si="108">IF(V74*14=0,"",V74*14)</f>
        <v/>
      </c>
      <c r="X74" s="183"/>
      <c r="Y74" s="184" t="str">
        <f t="shared" ref="Y74:Y80" si="109">IF(X74*14=0,"",X74*14)</f>
        <v/>
      </c>
      <c r="Z74" s="183"/>
      <c r="AA74" s="187"/>
      <c r="AB74" s="183">
        <v>1</v>
      </c>
      <c r="AC74" s="184">
        <f>IF(AB74*14=0,"",AB74*14)</f>
        <v>14</v>
      </c>
      <c r="AD74" s="183">
        <v>1</v>
      </c>
      <c r="AE74" s="184">
        <f t="shared" ref="AE74:AE80" si="110">IF(AD74*14=0,"",AD74*14)</f>
        <v>14</v>
      </c>
      <c r="AF74" s="183">
        <v>3</v>
      </c>
      <c r="AG74" s="185" t="s">
        <v>30</v>
      </c>
      <c r="AH74" s="186"/>
      <c r="AI74" s="184" t="str">
        <f t="shared" ref="AI74:AI80" si="111">IF(AH74*14=0,"",AH74*14)</f>
        <v/>
      </c>
      <c r="AJ74" s="183"/>
      <c r="AK74" s="184" t="str">
        <f t="shared" ref="AK74:AK80" si="112">IF(AJ74*14=0,"",AJ74*14)</f>
        <v/>
      </c>
      <c r="AL74" s="183"/>
      <c r="AM74" s="187"/>
      <c r="AN74" s="186"/>
      <c r="AO74" s="184" t="str">
        <f t="shared" ref="AO74:AO82" si="113">IF(AN74*14=0,"",AN74*14)</f>
        <v/>
      </c>
      <c r="AP74" s="188"/>
      <c r="AQ74" s="184" t="str">
        <f t="shared" ref="AQ74:AQ84" si="114">IF(AP74*14=0,"",AP74*14)</f>
        <v/>
      </c>
      <c r="AR74" s="188"/>
      <c r="AS74" s="187"/>
      <c r="AT74" s="183"/>
      <c r="AU74" s="184" t="str">
        <f t="shared" ref="AU74:AU80" si="115">IF(AT74*14=0,"",AT74*14)</f>
        <v/>
      </c>
      <c r="AV74" s="183"/>
      <c r="AW74" s="184" t="str">
        <f t="shared" ref="AW74:AW80" si="116">IF(AV74*14=0,"",AV74*14)</f>
        <v/>
      </c>
      <c r="AX74" s="183"/>
      <c r="AY74" s="183"/>
      <c r="AZ74" s="281"/>
      <c r="BA74" s="282"/>
      <c r="BB74" s="282"/>
      <c r="BC74" s="283"/>
      <c r="BD74" s="284"/>
      <c r="BE74" s="285"/>
      <c r="BF74" s="239" t="s">
        <v>170</v>
      </c>
      <c r="BG74" s="280" t="s">
        <v>171</v>
      </c>
    </row>
    <row r="75" spans="1:192" ht="15.75" customHeight="1" x14ac:dyDescent="0.3">
      <c r="A75" s="584" t="s">
        <v>172</v>
      </c>
      <c r="B75" s="290" t="s">
        <v>127</v>
      </c>
      <c r="C75" s="92" t="s">
        <v>173</v>
      </c>
      <c r="D75" s="279"/>
      <c r="E75" s="184" t="str">
        <f t="shared" si="102"/>
        <v/>
      </c>
      <c r="F75" s="183"/>
      <c r="G75" s="184" t="str">
        <f t="shared" si="103"/>
        <v/>
      </c>
      <c r="H75" s="183"/>
      <c r="I75" s="185"/>
      <c r="J75" s="186"/>
      <c r="K75" s="184" t="str">
        <f t="shared" si="104"/>
        <v/>
      </c>
      <c r="L75" s="183"/>
      <c r="M75" s="184" t="str">
        <f t="shared" si="105"/>
        <v/>
      </c>
      <c r="N75" s="183"/>
      <c r="O75" s="187"/>
      <c r="P75" s="183"/>
      <c r="Q75" s="184" t="str">
        <f t="shared" si="106"/>
        <v/>
      </c>
      <c r="R75" s="183"/>
      <c r="S75" s="184" t="str">
        <f t="shared" si="107"/>
        <v/>
      </c>
      <c r="T75" s="183"/>
      <c r="U75" s="185"/>
      <c r="V75" s="186"/>
      <c r="W75" s="184" t="str">
        <f t="shared" si="108"/>
        <v/>
      </c>
      <c r="X75" s="183"/>
      <c r="Y75" s="184" t="str">
        <f t="shared" si="109"/>
        <v/>
      </c>
      <c r="Z75" s="183"/>
      <c r="AA75" s="187"/>
      <c r="AB75" s="183"/>
      <c r="AC75" s="184" t="str">
        <f t="shared" ref="AC75:AC95" si="117">IF(AB75*14=0,"",AB75*14)</f>
        <v/>
      </c>
      <c r="AD75" s="183"/>
      <c r="AE75" s="184" t="str">
        <f t="shared" si="110"/>
        <v/>
      </c>
      <c r="AF75" s="183"/>
      <c r="AG75" s="185"/>
      <c r="AH75" s="186"/>
      <c r="AI75" s="184" t="str">
        <f t="shared" si="111"/>
        <v/>
      </c>
      <c r="AJ75" s="183"/>
      <c r="AK75" s="184" t="str">
        <f t="shared" si="112"/>
        <v/>
      </c>
      <c r="AL75" s="183"/>
      <c r="AM75" s="187"/>
      <c r="AN75" s="279">
        <v>1</v>
      </c>
      <c r="AO75" s="184">
        <f t="shared" si="113"/>
        <v>14</v>
      </c>
      <c r="AP75" s="183">
        <v>1</v>
      </c>
      <c r="AQ75" s="184">
        <f t="shared" si="114"/>
        <v>14</v>
      </c>
      <c r="AR75" s="183">
        <v>3</v>
      </c>
      <c r="AS75" s="189" t="s">
        <v>41</v>
      </c>
      <c r="AT75" s="183"/>
      <c r="AU75" s="184" t="str">
        <f t="shared" si="115"/>
        <v/>
      </c>
      <c r="AV75" s="183"/>
      <c r="AW75" s="184" t="str">
        <f t="shared" si="116"/>
        <v/>
      </c>
      <c r="AX75" s="183"/>
      <c r="AY75" s="183"/>
      <c r="AZ75" s="281"/>
      <c r="BA75" s="282"/>
      <c r="BB75" s="282"/>
      <c r="BC75" s="283"/>
      <c r="BD75" s="284"/>
      <c r="BE75" s="285"/>
      <c r="BF75" s="239" t="s">
        <v>170</v>
      </c>
      <c r="BG75" s="280" t="s">
        <v>171</v>
      </c>
    </row>
    <row r="76" spans="1:192" ht="15.75" customHeight="1" x14ac:dyDescent="0.25">
      <c r="A76" s="584" t="s">
        <v>174</v>
      </c>
      <c r="B76" s="294" t="s">
        <v>127</v>
      </c>
      <c r="C76" s="182" t="s">
        <v>175</v>
      </c>
      <c r="D76" s="183"/>
      <c r="E76" s="184" t="str">
        <f t="shared" si="102"/>
        <v/>
      </c>
      <c r="F76" s="183"/>
      <c r="G76" s="184" t="str">
        <f t="shared" si="103"/>
        <v/>
      </c>
      <c r="H76" s="183"/>
      <c r="I76" s="185"/>
      <c r="J76" s="186"/>
      <c r="K76" s="184" t="str">
        <f t="shared" si="104"/>
        <v/>
      </c>
      <c r="L76" s="183"/>
      <c r="M76" s="184" t="str">
        <f t="shared" si="105"/>
        <v/>
      </c>
      <c r="N76" s="183"/>
      <c r="O76" s="187"/>
      <c r="P76" s="183"/>
      <c r="Q76" s="184" t="str">
        <f t="shared" si="106"/>
        <v/>
      </c>
      <c r="R76" s="183"/>
      <c r="S76" s="184" t="str">
        <f t="shared" si="107"/>
        <v/>
      </c>
      <c r="T76" s="183"/>
      <c r="U76" s="185"/>
      <c r="V76" s="186"/>
      <c r="W76" s="184" t="str">
        <f t="shared" si="108"/>
        <v/>
      </c>
      <c r="X76" s="183"/>
      <c r="Y76" s="184" t="str">
        <f t="shared" si="109"/>
        <v/>
      </c>
      <c r="Z76" s="183"/>
      <c r="AA76" s="187"/>
      <c r="AB76" s="183"/>
      <c r="AC76" s="184" t="str">
        <f t="shared" si="117"/>
        <v/>
      </c>
      <c r="AD76" s="183"/>
      <c r="AE76" s="184" t="str">
        <f t="shared" si="110"/>
        <v/>
      </c>
      <c r="AF76" s="183"/>
      <c r="AG76" s="185"/>
      <c r="AH76" s="186"/>
      <c r="AI76" s="184" t="str">
        <f t="shared" si="111"/>
        <v/>
      </c>
      <c r="AJ76" s="183"/>
      <c r="AK76" s="184" t="str">
        <f t="shared" si="112"/>
        <v/>
      </c>
      <c r="AL76" s="183"/>
      <c r="AM76" s="187"/>
      <c r="AN76" s="186">
        <v>1</v>
      </c>
      <c r="AO76" s="184">
        <f t="shared" si="113"/>
        <v>14</v>
      </c>
      <c r="AP76" s="188">
        <v>1</v>
      </c>
      <c r="AQ76" s="184">
        <f t="shared" si="114"/>
        <v>14</v>
      </c>
      <c r="AR76" s="188">
        <v>3</v>
      </c>
      <c r="AS76" s="189" t="s">
        <v>41</v>
      </c>
      <c r="AT76" s="183"/>
      <c r="AU76" s="184" t="str">
        <f t="shared" si="115"/>
        <v/>
      </c>
      <c r="AV76" s="183"/>
      <c r="AW76" s="184" t="str">
        <f t="shared" si="116"/>
        <v/>
      </c>
      <c r="AX76" s="183"/>
      <c r="AY76" s="183"/>
      <c r="AZ76" s="281"/>
      <c r="BA76" s="282"/>
      <c r="BB76" s="282"/>
      <c r="BC76" s="283"/>
      <c r="BD76" s="284"/>
      <c r="BE76" s="285"/>
      <c r="BF76" s="287" t="s">
        <v>176</v>
      </c>
      <c r="BG76" s="211" t="s">
        <v>177</v>
      </c>
    </row>
    <row r="77" spans="1:192" ht="16.5" x14ac:dyDescent="0.3">
      <c r="A77" s="585" t="s">
        <v>178</v>
      </c>
      <c r="B77" s="294" t="s">
        <v>127</v>
      </c>
      <c r="C77" s="238" t="s">
        <v>179</v>
      </c>
      <c r="D77" s="279"/>
      <c r="E77" s="184" t="str">
        <f t="shared" si="102"/>
        <v/>
      </c>
      <c r="F77" s="183"/>
      <c r="G77" s="184" t="str">
        <f t="shared" si="103"/>
        <v/>
      </c>
      <c r="H77" s="183"/>
      <c r="I77" s="185"/>
      <c r="J77" s="186"/>
      <c r="K77" s="184" t="str">
        <f t="shared" si="104"/>
        <v/>
      </c>
      <c r="L77" s="183"/>
      <c r="M77" s="184" t="str">
        <f t="shared" si="105"/>
        <v/>
      </c>
      <c r="N77" s="183"/>
      <c r="O77" s="187"/>
      <c r="P77" s="183"/>
      <c r="Q77" s="184" t="str">
        <f t="shared" si="106"/>
        <v/>
      </c>
      <c r="R77" s="183"/>
      <c r="S77" s="184" t="str">
        <f t="shared" si="107"/>
        <v/>
      </c>
      <c r="T77" s="183"/>
      <c r="U77" s="185"/>
      <c r="V77" s="186"/>
      <c r="W77" s="184" t="str">
        <f t="shared" si="108"/>
        <v/>
      </c>
      <c r="X77" s="183"/>
      <c r="Y77" s="184" t="str">
        <f t="shared" si="109"/>
        <v/>
      </c>
      <c r="Z77" s="183"/>
      <c r="AA77" s="187"/>
      <c r="AB77" s="183"/>
      <c r="AC77" s="184" t="str">
        <f t="shared" si="117"/>
        <v/>
      </c>
      <c r="AD77" s="183"/>
      <c r="AE77" s="184" t="str">
        <f t="shared" si="110"/>
        <v/>
      </c>
      <c r="AF77" s="183"/>
      <c r="AG77" s="185"/>
      <c r="AH77" s="186"/>
      <c r="AI77" s="184" t="str">
        <f t="shared" si="111"/>
        <v/>
      </c>
      <c r="AJ77" s="183"/>
      <c r="AK77" s="184" t="str">
        <f t="shared" si="112"/>
        <v/>
      </c>
      <c r="AL77" s="183"/>
      <c r="AM77" s="187"/>
      <c r="AN77" s="186"/>
      <c r="AO77" s="184" t="str">
        <f t="shared" si="113"/>
        <v/>
      </c>
      <c r="AP77" s="188"/>
      <c r="AQ77" s="184" t="str">
        <f t="shared" si="114"/>
        <v/>
      </c>
      <c r="AR77" s="188"/>
      <c r="AS77" s="189"/>
      <c r="AT77" s="183">
        <v>1</v>
      </c>
      <c r="AU77" s="184">
        <f t="shared" si="115"/>
        <v>14</v>
      </c>
      <c r="AV77" s="183">
        <v>1</v>
      </c>
      <c r="AW77" s="184">
        <f t="shared" si="116"/>
        <v>14</v>
      </c>
      <c r="AX77" s="183">
        <v>3</v>
      </c>
      <c r="AY77" s="183" t="s">
        <v>30</v>
      </c>
      <c r="AZ77" s="281"/>
      <c r="BA77" s="282"/>
      <c r="BB77" s="282"/>
      <c r="BC77" s="283"/>
      <c r="BD77" s="284"/>
      <c r="BE77" s="285"/>
      <c r="BF77" s="239" t="s">
        <v>170</v>
      </c>
      <c r="BG77" s="280" t="s">
        <v>171</v>
      </c>
    </row>
    <row r="78" spans="1:192" ht="16.5" x14ac:dyDescent="0.3">
      <c r="A78" s="583" t="s">
        <v>180</v>
      </c>
      <c r="B78" s="294" t="s">
        <v>127</v>
      </c>
      <c r="C78" s="238" t="s">
        <v>181</v>
      </c>
      <c r="D78" s="279"/>
      <c r="E78" s="184" t="str">
        <f t="shared" si="102"/>
        <v/>
      </c>
      <c r="F78" s="183"/>
      <c r="G78" s="184" t="str">
        <f t="shared" si="103"/>
        <v/>
      </c>
      <c r="H78" s="183"/>
      <c r="I78" s="185"/>
      <c r="J78" s="186"/>
      <c r="K78" s="184" t="str">
        <f t="shared" si="104"/>
        <v/>
      </c>
      <c r="L78" s="183"/>
      <c r="M78" s="184" t="str">
        <f t="shared" si="105"/>
        <v/>
      </c>
      <c r="N78" s="183"/>
      <c r="O78" s="187"/>
      <c r="P78" s="183"/>
      <c r="Q78" s="184" t="str">
        <f t="shared" si="106"/>
        <v/>
      </c>
      <c r="R78" s="183"/>
      <c r="S78" s="184" t="str">
        <f t="shared" si="107"/>
        <v/>
      </c>
      <c r="T78" s="183"/>
      <c r="U78" s="185"/>
      <c r="V78" s="186"/>
      <c r="W78" s="184" t="str">
        <f t="shared" si="108"/>
        <v/>
      </c>
      <c r="X78" s="183"/>
      <c r="Y78" s="184" t="str">
        <f t="shared" si="109"/>
        <v/>
      </c>
      <c r="Z78" s="183"/>
      <c r="AA78" s="187"/>
      <c r="AB78" s="183"/>
      <c r="AC78" s="184" t="str">
        <f t="shared" si="117"/>
        <v/>
      </c>
      <c r="AD78" s="183"/>
      <c r="AE78" s="184" t="str">
        <f t="shared" si="110"/>
        <v/>
      </c>
      <c r="AF78" s="183"/>
      <c r="AG78" s="150"/>
      <c r="AH78" s="186"/>
      <c r="AI78" s="184" t="str">
        <f t="shared" si="111"/>
        <v/>
      </c>
      <c r="AJ78" s="183">
        <v>2</v>
      </c>
      <c r="AK78" s="184">
        <f>IF(AJ78*14=0,"",AJ78*14)</f>
        <v>28</v>
      </c>
      <c r="AL78" s="183">
        <v>3</v>
      </c>
      <c r="AM78" s="183" t="s">
        <v>30</v>
      </c>
      <c r="AN78" s="186"/>
      <c r="AO78" s="184" t="str">
        <f t="shared" si="113"/>
        <v/>
      </c>
      <c r="AP78" s="188"/>
      <c r="AQ78" s="184" t="str">
        <f t="shared" si="114"/>
        <v/>
      </c>
      <c r="AR78" s="188"/>
      <c r="AS78" s="189"/>
      <c r="AT78" s="183"/>
      <c r="AU78" s="184" t="str">
        <f t="shared" si="115"/>
        <v/>
      </c>
      <c r="AV78" s="183"/>
      <c r="AW78" s="184" t="str">
        <f t="shared" si="116"/>
        <v/>
      </c>
      <c r="AX78" s="183"/>
      <c r="AY78" s="183"/>
      <c r="AZ78" s="281"/>
      <c r="BA78" s="282"/>
      <c r="BB78" s="282"/>
      <c r="BC78" s="283"/>
      <c r="BD78" s="284"/>
      <c r="BE78" s="285"/>
      <c r="BF78" s="239" t="s">
        <v>170</v>
      </c>
      <c r="BG78" s="280" t="s">
        <v>171</v>
      </c>
    </row>
    <row r="79" spans="1:192" ht="15.75" customHeight="1" x14ac:dyDescent="0.3">
      <c r="A79" s="583" t="s">
        <v>182</v>
      </c>
      <c r="B79" s="294" t="s">
        <v>127</v>
      </c>
      <c r="C79" s="238" t="s">
        <v>183</v>
      </c>
      <c r="D79" s="279"/>
      <c r="E79" s="184" t="str">
        <f t="shared" si="102"/>
        <v/>
      </c>
      <c r="F79" s="183"/>
      <c r="G79" s="184" t="str">
        <f t="shared" si="103"/>
        <v/>
      </c>
      <c r="H79" s="183"/>
      <c r="I79" s="185"/>
      <c r="J79" s="186"/>
      <c r="K79" s="184" t="str">
        <f t="shared" si="104"/>
        <v/>
      </c>
      <c r="L79" s="183"/>
      <c r="M79" s="184" t="str">
        <f t="shared" si="105"/>
        <v/>
      </c>
      <c r="N79" s="183"/>
      <c r="O79" s="187"/>
      <c r="P79" s="183"/>
      <c r="Q79" s="184" t="str">
        <f t="shared" si="106"/>
        <v/>
      </c>
      <c r="R79" s="183"/>
      <c r="S79" s="184" t="str">
        <f t="shared" si="107"/>
        <v/>
      </c>
      <c r="T79" s="183"/>
      <c r="U79" s="185"/>
      <c r="V79" s="186"/>
      <c r="W79" s="184" t="str">
        <f t="shared" si="108"/>
        <v/>
      </c>
      <c r="X79" s="183"/>
      <c r="Y79" s="184" t="str">
        <f t="shared" si="109"/>
        <v/>
      </c>
      <c r="Z79" s="183"/>
      <c r="AA79" s="187"/>
      <c r="AB79" s="183"/>
      <c r="AC79" s="184" t="str">
        <f t="shared" si="117"/>
        <v/>
      </c>
      <c r="AD79" s="183"/>
      <c r="AE79" s="184" t="str">
        <f t="shared" si="110"/>
        <v/>
      </c>
      <c r="AF79" s="183"/>
      <c r="AG79" s="185"/>
      <c r="AH79" s="295"/>
      <c r="AI79" s="184" t="str">
        <f t="shared" si="111"/>
        <v/>
      </c>
      <c r="AJ79" s="183"/>
      <c r="AK79" s="184" t="str">
        <f t="shared" si="112"/>
        <v/>
      </c>
      <c r="AL79" s="183"/>
      <c r="AM79" s="187"/>
      <c r="AN79" s="183">
        <v>1</v>
      </c>
      <c r="AO79" s="184">
        <f t="shared" si="113"/>
        <v>14</v>
      </c>
      <c r="AP79" s="183">
        <v>1</v>
      </c>
      <c r="AQ79" s="184">
        <f t="shared" si="114"/>
        <v>14</v>
      </c>
      <c r="AR79" s="188">
        <v>3</v>
      </c>
      <c r="AS79" s="189" t="s">
        <v>30</v>
      </c>
      <c r="AT79" s="183"/>
      <c r="AU79" s="184" t="str">
        <f t="shared" si="115"/>
        <v/>
      </c>
      <c r="AV79" s="183"/>
      <c r="AW79" s="184" t="str">
        <f t="shared" si="116"/>
        <v/>
      </c>
      <c r="AX79" s="183"/>
      <c r="AY79" s="183"/>
      <c r="AZ79" s="281"/>
      <c r="BA79" s="282"/>
      <c r="BB79" s="282"/>
      <c r="BC79" s="283"/>
      <c r="BD79" s="284"/>
      <c r="BE79" s="285"/>
      <c r="BF79" s="239" t="s">
        <v>170</v>
      </c>
      <c r="BG79" s="280" t="s">
        <v>171</v>
      </c>
    </row>
    <row r="80" spans="1:192" ht="15.75" customHeight="1" x14ac:dyDescent="0.3">
      <c r="A80" s="586" t="s">
        <v>184</v>
      </c>
      <c r="B80" s="288" t="s">
        <v>127</v>
      </c>
      <c r="C80" s="92" t="s">
        <v>185</v>
      </c>
      <c r="D80" s="279"/>
      <c r="E80" s="184" t="str">
        <f t="shared" si="102"/>
        <v/>
      </c>
      <c r="F80" s="183"/>
      <c r="G80" s="184" t="str">
        <f t="shared" si="103"/>
        <v/>
      </c>
      <c r="H80" s="183"/>
      <c r="I80" s="185"/>
      <c r="J80" s="186"/>
      <c r="K80" s="184" t="str">
        <f t="shared" si="104"/>
        <v/>
      </c>
      <c r="L80" s="183"/>
      <c r="M80" s="184" t="str">
        <f t="shared" si="105"/>
        <v/>
      </c>
      <c r="N80" s="183"/>
      <c r="O80" s="187"/>
      <c r="P80" s="183"/>
      <c r="Q80" s="184" t="str">
        <f t="shared" si="106"/>
        <v/>
      </c>
      <c r="R80" s="183"/>
      <c r="S80" s="184" t="str">
        <f t="shared" si="107"/>
        <v/>
      </c>
      <c r="T80" s="183"/>
      <c r="U80" s="185"/>
      <c r="V80" s="186"/>
      <c r="W80" s="184" t="str">
        <f t="shared" si="108"/>
        <v/>
      </c>
      <c r="X80" s="183"/>
      <c r="Y80" s="184" t="str">
        <f t="shared" si="109"/>
        <v/>
      </c>
      <c r="Z80" s="183"/>
      <c r="AA80" s="187"/>
      <c r="AB80" s="183"/>
      <c r="AC80" s="184" t="str">
        <f t="shared" si="117"/>
        <v/>
      </c>
      <c r="AD80" s="183"/>
      <c r="AE80" s="184" t="str">
        <f t="shared" si="110"/>
        <v/>
      </c>
      <c r="AF80" s="183"/>
      <c r="AG80" s="296"/>
      <c r="AH80" s="186"/>
      <c r="AI80" s="184" t="str">
        <f t="shared" si="111"/>
        <v/>
      </c>
      <c r="AJ80" s="183"/>
      <c r="AK80" s="184" t="str">
        <f t="shared" si="112"/>
        <v/>
      </c>
      <c r="AL80" s="183"/>
      <c r="AM80" s="187"/>
      <c r="AN80" s="183"/>
      <c r="AO80" s="184" t="str">
        <f t="shared" si="113"/>
        <v/>
      </c>
      <c r="AP80" s="183"/>
      <c r="AQ80" s="184" t="str">
        <f t="shared" si="114"/>
        <v/>
      </c>
      <c r="AR80" s="188"/>
      <c r="AS80" s="189"/>
      <c r="AT80" s="183">
        <v>1</v>
      </c>
      <c r="AU80" s="184">
        <f t="shared" si="115"/>
        <v>14</v>
      </c>
      <c r="AV80" s="183">
        <v>1</v>
      </c>
      <c r="AW80" s="184">
        <f t="shared" si="116"/>
        <v>14</v>
      </c>
      <c r="AX80" s="188">
        <v>3</v>
      </c>
      <c r="AY80" s="189" t="s">
        <v>30</v>
      </c>
      <c r="AZ80" s="281"/>
      <c r="BA80" s="282"/>
      <c r="BB80" s="282"/>
      <c r="BC80" s="283"/>
      <c r="BD80" s="284"/>
      <c r="BE80" s="285"/>
      <c r="BF80" s="239" t="s">
        <v>186</v>
      </c>
      <c r="BG80" s="280" t="s">
        <v>187</v>
      </c>
    </row>
    <row r="81" spans="1:59" ht="16.5" x14ac:dyDescent="0.3">
      <c r="A81" s="582" t="s">
        <v>188</v>
      </c>
      <c r="B81" s="288" t="s">
        <v>127</v>
      </c>
      <c r="C81" s="92" t="s">
        <v>189</v>
      </c>
      <c r="D81" s="279"/>
      <c r="E81" s="184" t="str">
        <f t="shared" ref="E81:E95" si="118">IF(D81*14=0,"",D81*14)</f>
        <v/>
      </c>
      <c r="F81" s="183"/>
      <c r="G81" s="184" t="str">
        <f t="shared" ref="G81:G95" si="119">IF(F81*14=0,"",F81*14)</f>
        <v/>
      </c>
      <c r="H81" s="183"/>
      <c r="I81" s="185"/>
      <c r="J81" s="186"/>
      <c r="K81" s="184" t="str">
        <f t="shared" si="104"/>
        <v/>
      </c>
      <c r="L81" s="183"/>
      <c r="M81" s="184" t="str">
        <f t="shared" si="105"/>
        <v/>
      </c>
      <c r="N81" s="183"/>
      <c r="O81" s="187"/>
      <c r="P81" s="183"/>
      <c r="Q81" s="184" t="str">
        <f t="shared" ref="Q81:Q95" si="120">IF(P81*14=0,"",P81*14)</f>
        <v/>
      </c>
      <c r="R81" s="183"/>
      <c r="S81" s="184" t="str">
        <f t="shared" ref="S81:S95" si="121">IF(R81*14=0,"",R81*14)</f>
        <v/>
      </c>
      <c r="T81" s="183"/>
      <c r="U81" s="185"/>
      <c r="V81" s="186"/>
      <c r="W81" s="184" t="str">
        <f t="shared" ref="W81:W95" si="122">IF(V81*14=0,"",V81*14)</f>
        <v/>
      </c>
      <c r="X81" s="183"/>
      <c r="Y81" s="184" t="str">
        <f t="shared" ref="Y81:Y95" si="123">IF(X81*14=0,"",X81*14)</f>
        <v/>
      </c>
      <c r="Z81" s="183"/>
      <c r="AA81" s="187"/>
      <c r="AB81" s="183"/>
      <c r="AC81" s="184" t="str">
        <f t="shared" si="117"/>
        <v/>
      </c>
      <c r="AD81" s="183"/>
      <c r="AE81" s="184" t="str">
        <f t="shared" ref="AE81:AE95" si="124">IF(AD81*14=0,"",AD81*14)</f>
        <v/>
      </c>
      <c r="AF81" s="183"/>
      <c r="AG81" s="296"/>
      <c r="AH81" s="186">
        <v>1</v>
      </c>
      <c r="AI81" s="184">
        <v>14</v>
      </c>
      <c r="AJ81" s="183">
        <v>1</v>
      </c>
      <c r="AK81" s="184">
        <f t="shared" ref="AK81:AK90" si="125">IF(AJ81*14=0,"",AJ81*14)</f>
        <v>14</v>
      </c>
      <c r="AL81" s="183">
        <v>3</v>
      </c>
      <c r="AM81" s="187" t="s">
        <v>30</v>
      </c>
      <c r="AN81" s="183"/>
      <c r="AO81" s="184" t="str">
        <f t="shared" si="113"/>
        <v/>
      </c>
      <c r="AP81" s="183"/>
      <c r="AQ81" s="184" t="str">
        <f t="shared" si="114"/>
        <v/>
      </c>
      <c r="AR81" s="188"/>
      <c r="AS81" s="189"/>
      <c r="AT81" s="183"/>
      <c r="AU81" s="184" t="str">
        <f t="shared" ref="AU81:AU95" si="126">IF(AT81*14=0,"",AT81*14)</f>
        <v/>
      </c>
      <c r="AV81" s="183"/>
      <c r="AW81" s="184" t="str">
        <f t="shared" ref="AW81:AW95" si="127">IF(AV81*14=0,"",AV81*14)</f>
        <v/>
      </c>
      <c r="AX81" s="183"/>
      <c r="AY81" s="183"/>
      <c r="AZ81" s="281"/>
      <c r="BA81" s="282"/>
      <c r="BB81" s="282"/>
      <c r="BC81" s="283"/>
      <c r="BD81" s="284"/>
      <c r="BE81" s="285"/>
      <c r="BF81" s="239" t="s">
        <v>186</v>
      </c>
      <c r="BG81" s="280" t="s">
        <v>177</v>
      </c>
    </row>
    <row r="82" spans="1:59" ht="15.75" customHeight="1" x14ac:dyDescent="0.3">
      <c r="A82" s="587" t="s">
        <v>190</v>
      </c>
      <c r="B82" s="278" t="s">
        <v>127</v>
      </c>
      <c r="C82" s="92" t="s">
        <v>191</v>
      </c>
      <c r="D82" s="279"/>
      <c r="E82" s="184" t="str">
        <f t="shared" si="118"/>
        <v/>
      </c>
      <c r="F82" s="183"/>
      <c r="G82" s="184" t="str">
        <f t="shared" si="119"/>
        <v/>
      </c>
      <c r="H82" s="183"/>
      <c r="I82" s="185"/>
      <c r="J82" s="186"/>
      <c r="K82" s="184" t="str">
        <f t="shared" si="104"/>
        <v/>
      </c>
      <c r="L82" s="183"/>
      <c r="M82" s="184" t="str">
        <f t="shared" si="105"/>
        <v/>
      </c>
      <c r="N82" s="183"/>
      <c r="O82" s="187"/>
      <c r="P82" s="183"/>
      <c r="Q82" s="184" t="str">
        <f t="shared" si="120"/>
        <v/>
      </c>
      <c r="R82" s="183"/>
      <c r="S82" s="184" t="str">
        <f t="shared" si="121"/>
        <v/>
      </c>
      <c r="T82" s="183"/>
      <c r="U82" s="185"/>
      <c r="V82" s="186"/>
      <c r="W82" s="184" t="str">
        <f t="shared" si="122"/>
        <v/>
      </c>
      <c r="X82" s="183"/>
      <c r="Y82" s="184" t="str">
        <f t="shared" si="123"/>
        <v/>
      </c>
      <c r="Z82" s="183"/>
      <c r="AA82" s="187"/>
      <c r="AB82" s="183"/>
      <c r="AC82" s="184" t="str">
        <f t="shared" si="117"/>
        <v/>
      </c>
      <c r="AD82" s="183"/>
      <c r="AE82" s="184" t="str">
        <f t="shared" si="124"/>
        <v/>
      </c>
      <c r="AF82" s="183"/>
      <c r="AG82" s="150"/>
      <c r="AH82" s="186">
        <v>1</v>
      </c>
      <c r="AI82" s="184">
        <f t="shared" ref="AI82:AI92" si="128">IF(AH82*14=0,"",AH82*14)</f>
        <v>14</v>
      </c>
      <c r="AJ82" s="183">
        <v>1</v>
      </c>
      <c r="AK82" s="184">
        <f t="shared" si="125"/>
        <v>14</v>
      </c>
      <c r="AL82" s="183">
        <v>3</v>
      </c>
      <c r="AM82" s="183" t="s">
        <v>30</v>
      </c>
      <c r="AN82" s="186"/>
      <c r="AO82" s="184" t="str">
        <f t="shared" si="113"/>
        <v/>
      </c>
      <c r="AP82" s="188"/>
      <c r="AQ82" s="184" t="str">
        <f t="shared" si="114"/>
        <v/>
      </c>
      <c r="AR82" s="188"/>
      <c r="AS82" s="189"/>
      <c r="AT82" s="183"/>
      <c r="AU82" s="184" t="str">
        <f t="shared" si="126"/>
        <v/>
      </c>
      <c r="AV82" s="183"/>
      <c r="AW82" s="184" t="str">
        <f t="shared" si="127"/>
        <v/>
      </c>
      <c r="AX82" s="183"/>
      <c r="AY82" s="183"/>
      <c r="AZ82" s="281"/>
      <c r="BA82" s="282"/>
      <c r="BB82" s="282"/>
      <c r="BC82" s="283"/>
      <c r="BD82" s="284"/>
      <c r="BE82" s="285"/>
      <c r="BF82" s="239" t="s">
        <v>186</v>
      </c>
      <c r="BG82" s="280" t="s">
        <v>187</v>
      </c>
    </row>
    <row r="83" spans="1:59" ht="15.75" customHeight="1" x14ac:dyDescent="0.3">
      <c r="A83" s="582" t="s">
        <v>192</v>
      </c>
      <c r="B83" s="288" t="s">
        <v>127</v>
      </c>
      <c r="C83" s="92" t="s">
        <v>193</v>
      </c>
      <c r="D83" s="279"/>
      <c r="E83" s="184" t="str">
        <f t="shared" si="118"/>
        <v/>
      </c>
      <c r="F83" s="183"/>
      <c r="G83" s="184" t="str">
        <f t="shared" si="119"/>
        <v/>
      </c>
      <c r="H83" s="183"/>
      <c r="I83" s="185"/>
      <c r="J83" s="186"/>
      <c r="K83" s="184" t="str">
        <f t="shared" si="104"/>
        <v/>
      </c>
      <c r="L83" s="183"/>
      <c r="M83" s="184" t="str">
        <f t="shared" si="105"/>
        <v/>
      </c>
      <c r="N83" s="183"/>
      <c r="O83" s="187"/>
      <c r="P83" s="183"/>
      <c r="Q83" s="184" t="str">
        <f t="shared" si="120"/>
        <v/>
      </c>
      <c r="R83" s="183"/>
      <c r="S83" s="184" t="str">
        <f t="shared" si="121"/>
        <v/>
      </c>
      <c r="T83" s="183"/>
      <c r="U83" s="185"/>
      <c r="V83" s="186"/>
      <c r="W83" s="184" t="str">
        <f t="shared" si="122"/>
        <v/>
      </c>
      <c r="X83" s="183"/>
      <c r="Y83" s="184" t="str">
        <f t="shared" si="123"/>
        <v/>
      </c>
      <c r="Z83" s="183"/>
      <c r="AA83" s="187"/>
      <c r="AB83" s="183"/>
      <c r="AC83" s="184" t="str">
        <f t="shared" si="117"/>
        <v/>
      </c>
      <c r="AD83" s="183"/>
      <c r="AE83" s="184" t="str">
        <f t="shared" si="124"/>
        <v/>
      </c>
      <c r="AF83" s="183"/>
      <c r="AG83" s="150"/>
      <c r="AH83" s="186"/>
      <c r="AI83" s="184" t="str">
        <f t="shared" si="128"/>
        <v/>
      </c>
      <c r="AJ83" s="183"/>
      <c r="AK83" s="184" t="str">
        <f t="shared" si="125"/>
        <v/>
      </c>
      <c r="AL83" s="183"/>
      <c r="AM83" s="187"/>
      <c r="AN83" s="183">
        <v>1</v>
      </c>
      <c r="AO83" s="184">
        <v>14</v>
      </c>
      <c r="AP83" s="183">
        <v>1</v>
      </c>
      <c r="AQ83" s="184">
        <f t="shared" si="114"/>
        <v>14</v>
      </c>
      <c r="AR83" s="183">
        <v>3</v>
      </c>
      <c r="AS83" s="189" t="s">
        <v>30</v>
      </c>
      <c r="AT83" s="183"/>
      <c r="AU83" s="184" t="str">
        <f t="shared" si="126"/>
        <v/>
      </c>
      <c r="AV83" s="183"/>
      <c r="AW83" s="184" t="str">
        <f t="shared" si="127"/>
        <v/>
      </c>
      <c r="AX83" s="183"/>
      <c r="AY83" s="183"/>
      <c r="AZ83" s="281"/>
      <c r="BA83" s="282"/>
      <c r="BB83" s="282"/>
      <c r="BC83" s="283"/>
      <c r="BD83" s="284"/>
      <c r="BE83" s="285"/>
      <c r="BF83" s="239" t="s">
        <v>186</v>
      </c>
      <c r="BG83" s="280" t="s">
        <v>144</v>
      </c>
    </row>
    <row r="84" spans="1:59" ht="16.5" x14ac:dyDescent="0.3">
      <c r="A84" s="587" t="s">
        <v>194</v>
      </c>
      <c r="B84" s="288" t="s">
        <v>127</v>
      </c>
      <c r="C84" s="92" t="s">
        <v>195</v>
      </c>
      <c r="D84" s="279"/>
      <c r="E84" s="184" t="str">
        <f t="shared" si="118"/>
        <v/>
      </c>
      <c r="F84" s="183"/>
      <c r="G84" s="184" t="str">
        <f t="shared" si="119"/>
        <v/>
      </c>
      <c r="H84" s="183"/>
      <c r="I84" s="185"/>
      <c r="J84" s="186"/>
      <c r="K84" s="184" t="str">
        <f t="shared" si="104"/>
        <v/>
      </c>
      <c r="L84" s="183"/>
      <c r="M84" s="184" t="str">
        <f t="shared" si="105"/>
        <v/>
      </c>
      <c r="N84" s="183"/>
      <c r="O84" s="187"/>
      <c r="P84" s="183"/>
      <c r="Q84" s="184" t="str">
        <f t="shared" si="120"/>
        <v/>
      </c>
      <c r="R84" s="183"/>
      <c r="S84" s="184" t="str">
        <f t="shared" si="121"/>
        <v/>
      </c>
      <c r="T84" s="183"/>
      <c r="U84" s="185"/>
      <c r="V84" s="186"/>
      <c r="W84" s="184" t="str">
        <f t="shared" si="122"/>
        <v/>
      </c>
      <c r="X84" s="183"/>
      <c r="Y84" s="184" t="str">
        <f t="shared" si="123"/>
        <v/>
      </c>
      <c r="Z84" s="183"/>
      <c r="AA84" s="187"/>
      <c r="AB84" s="183"/>
      <c r="AC84" s="184" t="str">
        <f t="shared" si="117"/>
        <v/>
      </c>
      <c r="AD84" s="183"/>
      <c r="AE84" s="184" t="str">
        <f t="shared" si="124"/>
        <v/>
      </c>
      <c r="AF84" s="183"/>
      <c r="AG84" s="185"/>
      <c r="AH84" s="186"/>
      <c r="AI84" s="184" t="str">
        <f t="shared" si="128"/>
        <v/>
      </c>
      <c r="AJ84" s="183"/>
      <c r="AK84" s="184" t="str">
        <f t="shared" si="125"/>
        <v/>
      </c>
      <c r="AL84" s="183"/>
      <c r="AM84" s="187"/>
      <c r="AN84" s="186">
        <v>1</v>
      </c>
      <c r="AO84" s="184">
        <f>IF(AN84*14=0,"",AN84*14)</f>
        <v>14</v>
      </c>
      <c r="AP84" s="188">
        <v>1</v>
      </c>
      <c r="AQ84" s="184">
        <f t="shared" si="114"/>
        <v>14</v>
      </c>
      <c r="AR84" s="188">
        <v>3</v>
      </c>
      <c r="AS84" s="189" t="s">
        <v>30</v>
      </c>
      <c r="AT84" s="183"/>
      <c r="AU84" s="184" t="str">
        <f t="shared" si="126"/>
        <v/>
      </c>
      <c r="AV84" s="183"/>
      <c r="AW84" s="184" t="str">
        <f t="shared" si="127"/>
        <v/>
      </c>
      <c r="AX84" s="183"/>
      <c r="AY84" s="183"/>
      <c r="AZ84" s="281"/>
      <c r="BA84" s="282"/>
      <c r="BB84" s="282"/>
      <c r="BC84" s="283"/>
      <c r="BD84" s="284"/>
      <c r="BE84" s="285"/>
      <c r="BF84" s="239" t="s">
        <v>186</v>
      </c>
      <c r="BG84" s="280" t="s">
        <v>187</v>
      </c>
    </row>
    <row r="85" spans="1:59" ht="15.75" customHeight="1" x14ac:dyDescent="0.3">
      <c r="A85" s="582" t="s">
        <v>196</v>
      </c>
      <c r="B85" s="288" t="s">
        <v>127</v>
      </c>
      <c r="C85" s="92" t="s">
        <v>197</v>
      </c>
      <c r="D85" s="279"/>
      <c r="E85" s="184" t="str">
        <f t="shared" si="118"/>
        <v/>
      </c>
      <c r="F85" s="183"/>
      <c r="G85" s="184" t="str">
        <f t="shared" si="119"/>
        <v/>
      </c>
      <c r="H85" s="183"/>
      <c r="I85" s="185"/>
      <c r="J85" s="186"/>
      <c r="K85" s="184" t="str">
        <f t="shared" si="104"/>
        <v/>
      </c>
      <c r="L85" s="183"/>
      <c r="M85" s="184" t="str">
        <f t="shared" si="105"/>
        <v/>
      </c>
      <c r="N85" s="183"/>
      <c r="O85" s="187"/>
      <c r="P85" s="183"/>
      <c r="Q85" s="184" t="str">
        <f t="shared" si="120"/>
        <v/>
      </c>
      <c r="R85" s="183"/>
      <c r="S85" s="184" t="str">
        <f t="shared" si="121"/>
        <v/>
      </c>
      <c r="T85" s="183"/>
      <c r="U85" s="185"/>
      <c r="V85" s="186"/>
      <c r="W85" s="184" t="str">
        <f t="shared" si="122"/>
        <v/>
      </c>
      <c r="X85" s="183"/>
      <c r="Y85" s="184" t="str">
        <f t="shared" si="123"/>
        <v/>
      </c>
      <c r="Z85" s="183"/>
      <c r="AA85" s="187"/>
      <c r="AB85" s="183"/>
      <c r="AC85" s="184" t="str">
        <f t="shared" si="117"/>
        <v/>
      </c>
      <c r="AD85" s="183"/>
      <c r="AE85" s="184" t="str">
        <f t="shared" si="124"/>
        <v/>
      </c>
      <c r="AF85" s="183"/>
      <c r="AG85" s="150"/>
      <c r="AH85" s="186"/>
      <c r="AI85" s="184" t="str">
        <f t="shared" si="128"/>
        <v/>
      </c>
      <c r="AJ85" s="183"/>
      <c r="AK85" s="184" t="str">
        <f t="shared" si="125"/>
        <v/>
      </c>
      <c r="AL85" s="183"/>
      <c r="AM85" s="187"/>
      <c r="AN85" s="183"/>
      <c r="AO85" s="184"/>
      <c r="AP85" s="183"/>
      <c r="AQ85" s="184"/>
      <c r="AR85" s="183"/>
      <c r="AS85" s="189"/>
      <c r="AT85" s="183">
        <v>1</v>
      </c>
      <c r="AU85" s="184">
        <f t="shared" si="126"/>
        <v>14</v>
      </c>
      <c r="AV85" s="183">
        <v>1</v>
      </c>
      <c r="AW85" s="184">
        <f t="shared" si="127"/>
        <v>14</v>
      </c>
      <c r="AX85" s="183">
        <v>3</v>
      </c>
      <c r="AY85" s="183" t="s">
        <v>30</v>
      </c>
      <c r="AZ85" s="281"/>
      <c r="BA85" s="282"/>
      <c r="BB85" s="282"/>
      <c r="BC85" s="283"/>
      <c r="BD85" s="284"/>
      <c r="BE85" s="285"/>
      <c r="BF85" s="239" t="s">
        <v>186</v>
      </c>
      <c r="BG85" s="280" t="s">
        <v>144</v>
      </c>
    </row>
    <row r="86" spans="1:59" ht="15.75" customHeight="1" x14ac:dyDescent="0.3">
      <c r="A86" s="600" t="s">
        <v>482</v>
      </c>
      <c r="B86" s="288" t="s">
        <v>127</v>
      </c>
      <c r="C86" s="601" t="s">
        <v>483</v>
      </c>
      <c r="D86" s="573">
        <v>1</v>
      </c>
      <c r="E86" s="602">
        <v>14</v>
      </c>
      <c r="F86" s="567">
        <v>1</v>
      </c>
      <c r="G86" s="602">
        <v>14</v>
      </c>
      <c r="H86" s="567">
        <v>3</v>
      </c>
      <c r="I86" s="569" t="s">
        <v>41</v>
      </c>
      <c r="J86" s="565"/>
      <c r="K86" s="602"/>
      <c r="L86" s="567"/>
      <c r="M86" s="602"/>
      <c r="N86" s="567"/>
      <c r="O86" s="568"/>
      <c r="P86" s="567"/>
      <c r="Q86" s="602"/>
      <c r="R86" s="567"/>
      <c r="S86" s="602"/>
      <c r="T86" s="567"/>
      <c r="U86" s="569"/>
      <c r="V86" s="565"/>
      <c r="W86" s="602"/>
      <c r="X86" s="567"/>
      <c r="Y86" s="602"/>
      <c r="Z86" s="567"/>
      <c r="AA86" s="568"/>
      <c r="AB86" s="567"/>
      <c r="AC86" s="602"/>
      <c r="AD86" s="567"/>
      <c r="AE86" s="602"/>
      <c r="AF86" s="567"/>
      <c r="AG86" s="603"/>
      <c r="AH86" s="565"/>
      <c r="AI86" s="602"/>
      <c r="AJ86" s="567"/>
      <c r="AK86" s="602"/>
      <c r="AL86" s="567"/>
      <c r="AM86" s="568"/>
      <c r="AN86" s="567"/>
      <c r="AO86" s="602"/>
      <c r="AP86" s="567"/>
      <c r="AQ86" s="602"/>
      <c r="AR86" s="567"/>
      <c r="AS86" s="568"/>
      <c r="AT86" s="567"/>
      <c r="AU86" s="602"/>
      <c r="AV86" s="567"/>
      <c r="AW86" s="602"/>
      <c r="AX86" s="567"/>
      <c r="AY86" s="567"/>
      <c r="AZ86" s="576"/>
      <c r="BA86" s="577"/>
      <c r="BB86" s="577"/>
      <c r="BC86" s="578"/>
      <c r="BD86" s="579"/>
      <c r="BE86" s="580"/>
      <c r="BF86" s="604" t="s">
        <v>65</v>
      </c>
      <c r="BG86" s="605" t="s">
        <v>484</v>
      </c>
    </row>
    <row r="87" spans="1:59" ht="15.75" customHeight="1" x14ac:dyDescent="0.3">
      <c r="A87" s="600" t="s">
        <v>485</v>
      </c>
      <c r="B87" s="288" t="s">
        <v>127</v>
      </c>
      <c r="C87" s="601" t="s">
        <v>486</v>
      </c>
      <c r="D87" s="573">
        <v>1</v>
      </c>
      <c r="E87" s="602">
        <v>14</v>
      </c>
      <c r="F87" s="567">
        <v>1</v>
      </c>
      <c r="G87" s="602">
        <v>14</v>
      </c>
      <c r="H87" s="567">
        <v>3</v>
      </c>
      <c r="I87" s="569" t="s">
        <v>41</v>
      </c>
      <c r="J87" s="565"/>
      <c r="K87" s="602"/>
      <c r="L87" s="567"/>
      <c r="M87" s="602"/>
      <c r="N87" s="567"/>
      <c r="O87" s="568"/>
      <c r="P87" s="567"/>
      <c r="Q87" s="602"/>
      <c r="R87" s="567"/>
      <c r="S87" s="602"/>
      <c r="T87" s="567"/>
      <c r="U87" s="569"/>
      <c r="V87" s="565"/>
      <c r="W87" s="602"/>
      <c r="X87" s="567"/>
      <c r="Y87" s="602"/>
      <c r="Z87" s="567"/>
      <c r="AA87" s="568"/>
      <c r="AB87" s="567"/>
      <c r="AC87" s="602"/>
      <c r="AD87" s="567"/>
      <c r="AE87" s="602"/>
      <c r="AF87" s="567"/>
      <c r="AG87" s="603"/>
      <c r="AH87" s="565"/>
      <c r="AI87" s="602"/>
      <c r="AJ87" s="567"/>
      <c r="AK87" s="602"/>
      <c r="AL87" s="567"/>
      <c r="AM87" s="568"/>
      <c r="AN87" s="567"/>
      <c r="AO87" s="602"/>
      <c r="AP87" s="567"/>
      <c r="AQ87" s="602"/>
      <c r="AR87" s="567"/>
      <c r="AS87" s="568"/>
      <c r="AT87" s="567"/>
      <c r="AU87" s="602"/>
      <c r="AV87" s="567"/>
      <c r="AW87" s="602"/>
      <c r="AX87" s="567"/>
      <c r="AY87" s="567"/>
      <c r="AZ87" s="576"/>
      <c r="BA87" s="577"/>
      <c r="BB87" s="577"/>
      <c r="BC87" s="578"/>
      <c r="BD87" s="579"/>
      <c r="BE87" s="580"/>
      <c r="BF87" s="604" t="s">
        <v>65</v>
      </c>
      <c r="BG87" s="605" t="s">
        <v>484</v>
      </c>
    </row>
    <row r="88" spans="1:59" ht="15.75" customHeight="1" x14ac:dyDescent="0.3">
      <c r="A88" s="600" t="s">
        <v>487</v>
      </c>
      <c r="B88" s="288" t="s">
        <v>127</v>
      </c>
      <c r="C88" s="601" t="s">
        <v>488</v>
      </c>
      <c r="D88" s="573">
        <v>1</v>
      </c>
      <c r="E88" s="602">
        <v>14</v>
      </c>
      <c r="F88" s="567">
        <v>1</v>
      </c>
      <c r="G88" s="602">
        <v>14</v>
      </c>
      <c r="H88" s="567">
        <v>3</v>
      </c>
      <c r="I88" s="569" t="s">
        <v>41</v>
      </c>
      <c r="J88" s="565"/>
      <c r="K88" s="602"/>
      <c r="L88" s="567"/>
      <c r="M88" s="602"/>
      <c r="N88" s="567"/>
      <c r="O88" s="568"/>
      <c r="P88" s="567"/>
      <c r="Q88" s="602"/>
      <c r="R88" s="567"/>
      <c r="S88" s="602"/>
      <c r="T88" s="567"/>
      <c r="U88" s="569"/>
      <c r="V88" s="565"/>
      <c r="W88" s="602"/>
      <c r="X88" s="567"/>
      <c r="Y88" s="602"/>
      <c r="Z88" s="567"/>
      <c r="AA88" s="568"/>
      <c r="AB88" s="567"/>
      <c r="AC88" s="602"/>
      <c r="AD88" s="567"/>
      <c r="AE88" s="602"/>
      <c r="AF88" s="567"/>
      <c r="AG88" s="603"/>
      <c r="AH88" s="565"/>
      <c r="AI88" s="602"/>
      <c r="AJ88" s="567"/>
      <c r="AK88" s="602"/>
      <c r="AL88" s="567"/>
      <c r="AM88" s="568"/>
      <c r="AN88" s="567"/>
      <c r="AO88" s="602"/>
      <c r="AP88" s="567"/>
      <c r="AQ88" s="602"/>
      <c r="AR88" s="567"/>
      <c r="AS88" s="568"/>
      <c r="AT88" s="567"/>
      <c r="AU88" s="602"/>
      <c r="AV88" s="567"/>
      <c r="AW88" s="602"/>
      <c r="AX88" s="567"/>
      <c r="AY88" s="567"/>
      <c r="AZ88" s="576"/>
      <c r="BA88" s="577"/>
      <c r="BB88" s="577"/>
      <c r="BC88" s="578"/>
      <c r="BD88" s="579"/>
      <c r="BE88" s="580"/>
      <c r="BF88" s="604" t="s">
        <v>65</v>
      </c>
      <c r="BG88" s="605" t="s">
        <v>484</v>
      </c>
    </row>
    <row r="89" spans="1:59" ht="15.6" customHeight="1" x14ac:dyDescent="0.3">
      <c r="A89" s="583" t="s">
        <v>199</v>
      </c>
      <c r="B89" s="290" t="s">
        <v>127</v>
      </c>
      <c r="C89" s="114" t="s">
        <v>200</v>
      </c>
      <c r="D89" s="279"/>
      <c r="E89" s="184" t="str">
        <f t="shared" ref="E89" si="129">IF(D89*14=0,"",D89*14)</f>
        <v/>
      </c>
      <c r="F89" s="183"/>
      <c r="G89" s="184" t="str">
        <f t="shared" ref="G89" si="130">IF(F89*14=0,"",F89*14)</f>
        <v/>
      </c>
      <c r="H89" s="183"/>
      <c r="I89" s="185"/>
      <c r="J89" s="186"/>
      <c r="K89" s="184" t="str">
        <f t="shared" ref="K89" si="131">IF(J89*14=0,"",J89*14)</f>
        <v/>
      </c>
      <c r="L89" s="183"/>
      <c r="M89" s="184" t="str">
        <f t="shared" ref="M89" si="132">IF(L89*14=0,"",L89*14)</f>
        <v/>
      </c>
      <c r="N89" s="183"/>
      <c r="O89" s="187"/>
      <c r="P89" s="183"/>
      <c r="Q89" s="184" t="str">
        <f t="shared" ref="Q89" si="133">IF(P89*14=0,"",P89*14)</f>
        <v/>
      </c>
      <c r="R89" s="183"/>
      <c r="S89" s="184" t="str">
        <f t="shared" ref="S89" si="134">IF(R89*14=0,"",R89*14)</f>
        <v/>
      </c>
      <c r="T89" s="183"/>
      <c r="U89" s="185"/>
      <c r="V89" s="186"/>
      <c r="W89" s="298" t="str">
        <f t="shared" si="122"/>
        <v/>
      </c>
      <c r="X89" s="183"/>
      <c r="Y89" s="184" t="str">
        <f t="shared" si="123"/>
        <v/>
      </c>
      <c r="Z89" s="183"/>
      <c r="AA89" s="187"/>
      <c r="AB89" s="183"/>
      <c r="AC89" s="184" t="str">
        <f t="shared" ref="AC89" si="135">IF(AB89*14=0,"",AB89*14)</f>
        <v/>
      </c>
      <c r="AD89" s="183"/>
      <c r="AE89" s="184" t="str">
        <f t="shared" ref="AE89" si="136">IF(AD89*14=0,"",AD89*14)</f>
        <v/>
      </c>
      <c r="AF89" s="183"/>
      <c r="AG89" s="185"/>
      <c r="AH89" s="186"/>
      <c r="AI89" s="184" t="str">
        <f t="shared" si="128"/>
        <v/>
      </c>
      <c r="AJ89" s="183"/>
      <c r="AK89" s="184" t="str">
        <f t="shared" si="125"/>
        <v/>
      </c>
      <c r="AL89" s="183"/>
      <c r="AM89" s="187"/>
      <c r="AN89" s="295">
        <v>1</v>
      </c>
      <c r="AO89" s="298">
        <v>14</v>
      </c>
      <c r="AP89" s="183">
        <v>1</v>
      </c>
      <c r="AQ89" s="298">
        <v>14</v>
      </c>
      <c r="AR89" s="183">
        <v>2</v>
      </c>
      <c r="AS89" s="187" t="s">
        <v>41</v>
      </c>
      <c r="AT89" s="183"/>
      <c r="AU89" s="184" t="str">
        <f t="shared" ref="AU89" si="137">IF(AT89*14=0,"",AT89*14)</f>
        <v/>
      </c>
      <c r="AV89" s="183"/>
      <c r="AW89" s="184" t="str">
        <f t="shared" ref="AW89" si="138">IF(AV89*14=0,"",AV89*14)</f>
        <v/>
      </c>
      <c r="AX89" s="183"/>
      <c r="AY89" s="183"/>
      <c r="AZ89" s="642"/>
      <c r="BA89" s="643"/>
      <c r="BB89" s="643"/>
      <c r="BC89" s="644"/>
      <c r="BD89" s="645"/>
      <c r="BE89" s="646"/>
      <c r="BF89" s="287" t="s">
        <v>161</v>
      </c>
      <c r="BG89" s="280" t="s">
        <v>201</v>
      </c>
    </row>
    <row r="90" spans="1:59" ht="15.75" customHeight="1" x14ac:dyDescent="0.3">
      <c r="A90" s="587" t="s">
        <v>202</v>
      </c>
      <c r="B90" s="288" t="s">
        <v>127</v>
      </c>
      <c r="C90" s="114" t="s">
        <v>203</v>
      </c>
      <c r="D90" s="279"/>
      <c r="E90" s="184" t="str">
        <f>IF(D90*14=0,"",D90*14)</f>
        <v/>
      </c>
      <c r="F90" s="183"/>
      <c r="G90" s="184" t="str">
        <f>IF(F90*14=0,"",F90*14)</f>
        <v/>
      </c>
      <c r="H90" s="183"/>
      <c r="I90" s="185"/>
      <c r="J90" s="186"/>
      <c r="K90" s="184" t="str">
        <f>IF(J90*14=0,"",J90*14)</f>
        <v/>
      </c>
      <c r="L90" s="183"/>
      <c r="M90" s="184" t="str">
        <f>IF(L90*14=0,"",L90*14)</f>
        <v/>
      </c>
      <c r="N90" s="183"/>
      <c r="O90" s="187"/>
      <c r="P90" s="183"/>
      <c r="Q90" s="184" t="str">
        <f>IF(P90*14=0,"",P90*14)</f>
        <v/>
      </c>
      <c r="R90" s="183"/>
      <c r="S90" s="184" t="str">
        <f>IF(R90*14=0,"",R90*14)</f>
        <v/>
      </c>
      <c r="T90" s="183"/>
      <c r="U90" s="185"/>
      <c r="V90" s="186"/>
      <c r="W90" s="184" t="str">
        <f>IF(V90*14=0,"",V90*14)</f>
        <v/>
      </c>
      <c r="X90" s="183"/>
      <c r="Y90" s="184" t="str">
        <f t="shared" si="123"/>
        <v/>
      </c>
      <c r="Z90" s="183"/>
      <c r="AA90" s="187"/>
      <c r="AB90" s="183"/>
      <c r="AC90" s="184" t="str">
        <f>IF(AB90*14=0,"",AB90*14)</f>
        <v/>
      </c>
      <c r="AD90" s="183"/>
      <c r="AE90" s="184" t="str">
        <f>IF(AD90*14=0,"",AD90*14)</f>
        <v/>
      </c>
      <c r="AF90" s="183"/>
      <c r="AG90" s="185"/>
      <c r="AH90" s="186"/>
      <c r="AI90" s="184" t="str">
        <f t="shared" si="128"/>
        <v/>
      </c>
      <c r="AJ90" s="183"/>
      <c r="AK90" s="184" t="str">
        <f t="shared" si="125"/>
        <v/>
      </c>
      <c r="AL90" s="183"/>
      <c r="AM90" s="187"/>
      <c r="AN90" s="186"/>
      <c r="AO90" s="184" t="str">
        <f>IF(AN90*14=0,"",AN90*14)</f>
        <v/>
      </c>
      <c r="AP90" s="188"/>
      <c r="AQ90" s="184" t="str">
        <f>IF(AP90*14=0,"",AP90*14)</f>
        <v/>
      </c>
      <c r="AR90" s="188"/>
      <c r="AS90" s="189"/>
      <c r="AT90" s="186">
        <v>1</v>
      </c>
      <c r="AU90" s="184">
        <f>IF(AT90*14=0,"",AT90*14)</f>
        <v>14</v>
      </c>
      <c r="AV90" s="188">
        <v>1</v>
      </c>
      <c r="AW90" s="184">
        <f>IF(AV90*14=0,"",AV90*14)</f>
        <v>14</v>
      </c>
      <c r="AX90" s="188">
        <v>3</v>
      </c>
      <c r="AY90" s="189" t="s">
        <v>30</v>
      </c>
      <c r="AZ90" s="281"/>
      <c r="BA90" s="282"/>
      <c r="BB90" s="282"/>
      <c r="BC90" s="283"/>
      <c r="BD90" s="284"/>
      <c r="BE90" s="285"/>
      <c r="BF90" s="239" t="s">
        <v>186</v>
      </c>
      <c r="BG90" s="297" t="s">
        <v>144</v>
      </c>
    </row>
    <row r="91" spans="1:59" ht="15.75" customHeight="1" x14ac:dyDescent="0.3">
      <c r="A91" s="587" t="s">
        <v>204</v>
      </c>
      <c r="B91" s="278" t="s">
        <v>127</v>
      </c>
      <c r="C91" s="114" t="s">
        <v>205</v>
      </c>
      <c r="D91" s="279"/>
      <c r="E91" s="184" t="str">
        <f t="shared" si="118"/>
        <v/>
      </c>
      <c r="F91" s="183"/>
      <c r="G91" s="184" t="str">
        <f t="shared" si="119"/>
        <v/>
      </c>
      <c r="H91" s="183"/>
      <c r="I91" s="185"/>
      <c r="J91" s="186"/>
      <c r="K91" s="184" t="str">
        <f t="shared" si="104"/>
        <v/>
      </c>
      <c r="L91" s="183"/>
      <c r="M91" s="184" t="str">
        <f t="shared" si="105"/>
        <v/>
      </c>
      <c r="N91" s="183"/>
      <c r="O91" s="187"/>
      <c r="P91" s="183"/>
      <c r="Q91" s="184" t="str">
        <f t="shared" si="120"/>
        <v/>
      </c>
      <c r="R91" s="183"/>
      <c r="S91" s="184" t="str">
        <f t="shared" si="121"/>
        <v/>
      </c>
      <c r="T91" s="183"/>
      <c r="U91" s="185"/>
      <c r="V91" s="186"/>
      <c r="W91" s="184" t="str">
        <f t="shared" si="122"/>
        <v/>
      </c>
      <c r="X91" s="183"/>
      <c r="Y91" s="184" t="str">
        <f t="shared" si="123"/>
        <v/>
      </c>
      <c r="Z91" s="183"/>
      <c r="AA91" s="187"/>
      <c r="AB91" s="183"/>
      <c r="AC91" s="184" t="str">
        <f t="shared" si="117"/>
        <v/>
      </c>
      <c r="AD91" s="183"/>
      <c r="AE91" s="184" t="str">
        <f t="shared" si="124"/>
        <v/>
      </c>
      <c r="AF91" s="183"/>
      <c r="AG91" s="185"/>
      <c r="AH91" s="186"/>
      <c r="AI91" s="184" t="str">
        <f t="shared" si="128"/>
        <v/>
      </c>
      <c r="AJ91" s="183"/>
      <c r="AK91" s="184" t="str">
        <f>IF(AJ91*14=0,"",AJ91*14)</f>
        <v/>
      </c>
      <c r="AL91" s="183"/>
      <c r="AM91" s="187"/>
      <c r="AN91" s="186">
        <v>1</v>
      </c>
      <c r="AO91" s="184">
        <f>IF(AN91*14=0,"",AN91*14)</f>
        <v>14</v>
      </c>
      <c r="AP91" s="188">
        <v>1</v>
      </c>
      <c r="AQ91" s="184">
        <f>IF(AP91*14=0,"",AP91*14)</f>
        <v>14</v>
      </c>
      <c r="AR91" s="188">
        <v>4</v>
      </c>
      <c r="AS91" s="189" t="s">
        <v>30</v>
      </c>
      <c r="AT91" s="183"/>
      <c r="AU91" s="184" t="str">
        <f t="shared" si="126"/>
        <v/>
      </c>
      <c r="AV91" s="183"/>
      <c r="AW91" s="184" t="str">
        <f t="shared" si="127"/>
        <v/>
      </c>
      <c r="AX91" s="183"/>
      <c r="AY91" s="183"/>
      <c r="AZ91" s="619"/>
      <c r="BA91" s="620"/>
      <c r="BB91" s="620"/>
      <c r="BC91" s="621"/>
      <c r="BD91" s="645"/>
      <c r="BE91" s="646"/>
      <c r="BF91" s="287" t="s">
        <v>206</v>
      </c>
      <c r="BG91" s="280" t="s">
        <v>73</v>
      </c>
    </row>
    <row r="92" spans="1:59" ht="15.75" customHeight="1" x14ac:dyDescent="0.3">
      <c r="A92" s="587" t="s">
        <v>207</v>
      </c>
      <c r="B92" s="278" t="s">
        <v>127</v>
      </c>
      <c r="C92" s="114" t="s">
        <v>208</v>
      </c>
      <c r="D92" s="279"/>
      <c r="E92" s="184" t="str">
        <f t="shared" si="118"/>
        <v/>
      </c>
      <c r="F92" s="183"/>
      <c r="G92" s="184" t="str">
        <f t="shared" si="119"/>
        <v/>
      </c>
      <c r="H92" s="183"/>
      <c r="I92" s="185"/>
      <c r="J92" s="186"/>
      <c r="K92" s="184" t="str">
        <f t="shared" si="104"/>
        <v/>
      </c>
      <c r="L92" s="183"/>
      <c r="M92" s="184" t="str">
        <f t="shared" si="105"/>
        <v/>
      </c>
      <c r="N92" s="183"/>
      <c r="O92" s="187"/>
      <c r="P92" s="183"/>
      <c r="Q92" s="184" t="str">
        <f t="shared" si="120"/>
        <v/>
      </c>
      <c r="R92" s="183"/>
      <c r="S92" s="184" t="str">
        <f t="shared" si="121"/>
        <v/>
      </c>
      <c r="T92" s="183"/>
      <c r="U92" s="185"/>
      <c r="V92" s="186"/>
      <c r="W92" s="184" t="str">
        <f t="shared" si="122"/>
        <v/>
      </c>
      <c r="X92" s="183"/>
      <c r="Y92" s="184" t="str">
        <f t="shared" si="123"/>
        <v/>
      </c>
      <c r="Z92" s="183"/>
      <c r="AA92" s="187"/>
      <c r="AB92" s="183"/>
      <c r="AC92" s="184" t="str">
        <f t="shared" si="117"/>
        <v/>
      </c>
      <c r="AD92" s="183"/>
      <c r="AE92" s="184" t="str">
        <f t="shared" si="124"/>
        <v/>
      </c>
      <c r="AF92" s="183"/>
      <c r="AG92" s="185"/>
      <c r="AH92" s="186">
        <v>1</v>
      </c>
      <c r="AI92" s="184">
        <f t="shared" si="128"/>
        <v>14</v>
      </c>
      <c r="AJ92" s="183">
        <v>1</v>
      </c>
      <c r="AK92" s="184">
        <f>IF(AJ92*14=0,"",AJ92*14)</f>
        <v>14</v>
      </c>
      <c r="AL92" s="183">
        <v>4</v>
      </c>
      <c r="AM92" s="185" t="s">
        <v>30</v>
      </c>
      <c r="AN92" s="186"/>
      <c r="AO92" s="184" t="str">
        <f>IF(AN92*14=0,"",AN92*14)</f>
        <v/>
      </c>
      <c r="AP92" s="188"/>
      <c r="AQ92" s="184" t="str">
        <f>IF(AP92*14=0,"",AP92*14)</f>
        <v/>
      </c>
      <c r="AR92" s="188"/>
      <c r="AS92" s="189"/>
      <c r="AT92" s="183"/>
      <c r="AU92" s="184" t="str">
        <f t="shared" si="126"/>
        <v/>
      </c>
      <c r="AV92" s="183"/>
      <c r="AW92" s="184" t="str">
        <f t="shared" si="127"/>
        <v/>
      </c>
      <c r="AX92" s="183"/>
      <c r="AY92" s="183"/>
      <c r="AZ92" s="619"/>
      <c r="BA92" s="620"/>
      <c r="BB92" s="620"/>
      <c r="BC92" s="621"/>
      <c r="BD92" s="645"/>
      <c r="BE92" s="646"/>
      <c r="BF92" s="287" t="s">
        <v>206</v>
      </c>
      <c r="BG92" s="280" t="s">
        <v>154</v>
      </c>
    </row>
    <row r="93" spans="1:59" ht="15.95" customHeight="1" x14ac:dyDescent="0.3">
      <c r="A93" s="582" t="s">
        <v>209</v>
      </c>
      <c r="B93" s="278" t="s">
        <v>127</v>
      </c>
      <c r="C93" s="114" t="s">
        <v>210</v>
      </c>
      <c r="D93" s="279"/>
      <c r="E93" s="184" t="str">
        <f t="shared" si="118"/>
        <v/>
      </c>
      <c r="F93" s="183"/>
      <c r="G93" s="184" t="str">
        <f t="shared" si="119"/>
        <v/>
      </c>
      <c r="H93" s="183"/>
      <c r="I93" s="185"/>
      <c r="J93" s="186">
        <v>2</v>
      </c>
      <c r="K93" s="184">
        <f t="shared" si="104"/>
        <v>28</v>
      </c>
      <c r="L93" s="183"/>
      <c r="M93" s="184" t="str">
        <f t="shared" si="105"/>
        <v/>
      </c>
      <c r="N93" s="183">
        <v>4</v>
      </c>
      <c r="O93" s="187" t="s">
        <v>30</v>
      </c>
      <c r="P93" s="183"/>
      <c r="Q93" s="298" t="str">
        <f t="shared" si="120"/>
        <v/>
      </c>
      <c r="R93" s="183"/>
      <c r="S93" s="298" t="str">
        <f t="shared" si="121"/>
        <v/>
      </c>
      <c r="T93" s="183"/>
      <c r="U93" s="185"/>
      <c r="V93" s="186"/>
      <c r="W93" s="298" t="str">
        <f t="shared" si="122"/>
        <v/>
      </c>
      <c r="X93" s="183"/>
      <c r="Y93" s="184" t="str">
        <f t="shared" si="123"/>
        <v/>
      </c>
      <c r="Z93" s="183"/>
      <c r="AA93" s="187"/>
      <c r="AB93" s="183"/>
      <c r="AC93" s="184" t="str">
        <f t="shared" si="117"/>
        <v/>
      </c>
      <c r="AD93" s="183"/>
      <c r="AE93" s="184" t="str">
        <f t="shared" si="124"/>
        <v/>
      </c>
      <c r="AF93" s="185"/>
      <c r="AG93" s="300"/>
      <c r="AH93" s="183"/>
      <c r="AI93" s="184"/>
      <c r="AJ93" s="183"/>
      <c r="AK93" s="184"/>
      <c r="AL93" s="183"/>
      <c r="AM93" s="185"/>
      <c r="AN93" s="186"/>
      <c r="AO93" s="184" t="str">
        <f>IF(AN93*14=0,"",AN93*14)</f>
        <v/>
      </c>
      <c r="AP93" s="188"/>
      <c r="AQ93" s="184" t="str">
        <f>IF(AP93*14=0,"",AP93*14)</f>
        <v/>
      </c>
      <c r="AR93" s="188"/>
      <c r="AS93" s="189"/>
      <c r="AT93" s="183"/>
      <c r="AU93" s="184" t="str">
        <f t="shared" si="126"/>
        <v/>
      </c>
      <c r="AV93" s="183"/>
      <c r="AW93" s="184" t="str">
        <f t="shared" si="127"/>
        <v/>
      </c>
      <c r="AX93" s="183"/>
      <c r="AY93" s="183"/>
      <c r="AZ93" s="619"/>
      <c r="BA93" s="620"/>
      <c r="BB93" s="620"/>
      <c r="BC93" s="621"/>
      <c r="BD93" s="645"/>
      <c r="BE93" s="646"/>
      <c r="BF93" s="287" t="s">
        <v>206</v>
      </c>
      <c r="BG93" s="280" t="s">
        <v>154</v>
      </c>
    </row>
    <row r="94" spans="1:59" ht="14.1" customHeight="1" x14ac:dyDescent="0.3">
      <c r="A94" s="582" t="s">
        <v>211</v>
      </c>
      <c r="B94" s="278" t="s">
        <v>127</v>
      </c>
      <c r="C94" s="114" t="s">
        <v>212</v>
      </c>
      <c r="D94" s="279"/>
      <c r="E94" s="184" t="str">
        <f t="shared" si="118"/>
        <v/>
      </c>
      <c r="F94" s="183"/>
      <c r="G94" s="184" t="str">
        <f t="shared" si="119"/>
        <v/>
      </c>
      <c r="H94" s="183"/>
      <c r="I94" s="185"/>
      <c r="J94" s="186"/>
      <c r="K94" s="184" t="str">
        <f t="shared" si="104"/>
        <v/>
      </c>
      <c r="L94" s="183"/>
      <c r="M94" s="184" t="str">
        <f t="shared" si="105"/>
        <v/>
      </c>
      <c r="N94" s="183"/>
      <c r="O94" s="187"/>
      <c r="P94" s="183"/>
      <c r="Q94" s="298" t="str">
        <f t="shared" si="120"/>
        <v/>
      </c>
      <c r="R94" s="183"/>
      <c r="S94" s="298" t="str">
        <f t="shared" si="121"/>
        <v/>
      </c>
      <c r="T94" s="183"/>
      <c r="U94" s="185"/>
      <c r="V94" s="301">
        <v>1</v>
      </c>
      <c r="W94" s="302">
        <f t="shared" si="122"/>
        <v>14</v>
      </c>
      <c r="X94" s="303">
        <v>1</v>
      </c>
      <c r="Y94" s="302">
        <f t="shared" si="123"/>
        <v>14</v>
      </c>
      <c r="Z94" s="303">
        <v>4</v>
      </c>
      <c r="AA94" s="304" t="s">
        <v>30</v>
      </c>
      <c r="AB94" s="183"/>
      <c r="AC94" s="298" t="str">
        <f t="shared" si="117"/>
        <v/>
      </c>
      <c r="AD94" s="183"/>
      <c r="AE94" s="298" t="str">
        <f t="shared" si="124"/>
        <v/>
      </c>
      <c r="AF94" s="183"/>
      <c r="AG94" s="150"/>
      <c r="AH94" s="186"/>
      <c r="AI94" s="298" t="str">
        <f t="shared" ref="AI94:AI98" si="139">IF(AH94*14=0,"",AH94*14)</f>
        <v/>
      </c>
      <c r="AJ94" s="183"/>
      <c r="AK94" s="298" t="str">
        <f t="shared" ref="AK94:AK98" si="140">IF(AJ94*14=0,"",AJ94*14)</f>
        <v/>
      </c>
      <c r="AL94" s="183"/>
      <c r="AM94" s="187"/>
      <c r="AN94" s="183"/>
      <c r="AO94" s="298"/>
      <c r="AP94" s="183"/>
      <c r="AQ94" s="298"/>
      <c r="AR94" s="183"/>
      <c r="AS94" s="189"/>
      <c r="AT94" s="183"/>
      <c r="AU94" s="298" t="str">
        <f t="shared" si="126"/>
        <v/>
      </c>
      <c r="AV94" s="183"/>
      <c r="AW94" s="298" t="str">
        <f t="shared" si="127"/>
        <v/>
      </c>
      <c r="AX94" s="183"/>
      <c r="AY94" s="183"/>
      <c r="AZ94" s="619"/>
      <c r="BA94" s="620"/>
      <c r="BB94" s="620"/>
      <c r="BC94" s="621"/>
      <c r="BD94" s="645"/>
      <c r="BE94" s="646"/>
      <c r="BF94" s="287" t="s">
        <v>206</v>
      </c>
      <c r="BG94" s="280" t="s">
        <v>213</v>
      </c>
    </row>
    <row r="95" spans="1:59" ht="15.75" customHeight="1" x14ac:dyDescent="0.3">
      <c r="A95" s="583" t="s">
        <v>214</v>
      </c>
      <c r="B95" s="290" t="s">
        <v>127</v>
      </c>
      <c r="C95" s="114" t="s">
        <v>215</v>
      </c>
      <c r="D95" s="279"/>
      <c r="E95" s="184" t="str">
        <f t="shared" si="118"/>
        <v/>
      </c>
      <c r="F95" s="183"/>
      <c r="G95" s="184" t="str">
        <f t="shared" si="119"/>
        <v/>
      </c>
      <c r="H95" s="183"/>
      <c r="I95" s="185"/>
      <c r="J95" s="186"/>
      <c r="K95" s="184" t="str">
        <f t="shared" si="104"/>
        <v/>
      </c>
      <c r="L95" s="183"/>
      <c r="M95" s="184" t="str">
        <f t="shared" si="105"/>
        <v/>
      </c>
      <c r="N95" s="183"/>
      <c r="O95" s="187"/>
      <c r="P95" s="183"/>
      <c r="Q95" s="184" t="str">
        <f t="shared" si="120"/>
        <v/>
      </c>
      <c r="R95" s="183"/>
      <c r="S95" s="184" t="str">
        <f t="shared" si="121"/>
        <v/>
      </c>
      <c r="T95" s="183"/>
      <c r="U95" s="185"/>
      <c r="V95" s="186"/>
      <c r="W95" s="184" t="str">
        <f t="shared" si="122"/>
        <v/>
      </c>
      <c r="X95" s="183"/>
      <c r="Y95" s="184" t="str">
        <f t="shared" si="123"/>
        <v/>
      </c>
      <c r="Z95" s="183"/>
      <c r="AA95" s="187"/>
      <c r="AB95" s="183"/>
      <c r="AC95" s="184" t="str">
        <f t="shared" si="117"/>
        <v/>
      </c>
      <c r="AD95" s="183"/>
      <c r="AE95" s="184" t="str">
        <f t="shared" si="124"/>
        <v/>
      </c>
      <c r="AF95" s="183"/>
      <c r="AG95" s="185"/>
      <c r="AH95" s="186"/>
      <c r="AI95" s="184" t="str">
        <f t="shared" si="139"/>
        <v/>
      </c>
      <c r="AJ95" s="183"/>
      <c r="AK95" s="184" t="str">
        <f t="shared" si="140"/>
        <v/>
      </c>
      <c r="AL95" s="183"/>
      <c r="AM95" s="187"/>
      <c r="AN95" s="186"/>
      <c r="AO95" s="184" t="str">
        <f>IF(AN95*14=0,"",AN95*14)</f>
        <v/>
      </c>
      <c r="AP95" s="188"/>
      <c r="AQ95" s="184" t="str">
        <f>IF(AP95*14=0,"",AP95*14)</f>
        <v/>
      </c>
      <c r="AR95" s="188"/>
      <c r="AS95" s="189"/>
      <c r="AT95" s="186">
        <v>1</v>
      </c>
      <c r="AU95" s="184">
        <f t="shared" si="126"/>
        <v>14</v>
      </c>
      <c r="AV95" s="183">
        <v>1</v>
      </c>
      <c r="AW95" s="184">
        <f t="shared" si="127"/>
        <v>14</v>
      </c>
      <c r="AX95" s="183">
        <v>4</v>
      </c>
      <c r="AY95" s="187" t="s">
        <v>41</v>
      </c>
      <c r="AZ95" s="642"/>
      <c r="BA95" s="643"/>
      <c r="BB95" s="643"/>
      <c r="BC95" s="644"/>
      <c r="BD95" s="645"/>
      <c r="BE95" s="646"/>
      <c r="BF95" s="287" t="s">
        <v>161</v>
      </c>
      <c r="BG95" s="280" t="s">
        <v>216</v>
      </c>
    </row>
    <row r="96" spans="1:59" ht="15.75" customHeight="1" x14ac:dyDescent="0.3">
      <c r="A96" s="587" t="s">
        <v>217</v>
      </c>
      <c r="B96" s="278" t="s">
        <v>127</v>
      </c>
      <c r="C96" s="114" t="s">
        <v>218</v>
      </c>
      <c r="D96" s="279"/>
      <c r="E96" s="207" t="str">
        <f>IF(D96*14=0,"",D96*14)</f>
        <v/>
      </c>
      <c r="F96" s="183"/>
      <c r="G96" s="207" t="str">
        <f>IF(F96*14=0,"",F96*14)</f>
        <v/>
      </c>
      <c r="H96" s="183"/>
      <c r="I96" s="185"/>
      <c r="J96" s="186"/>
      <c r="K96" s="207" t="str">
        <f>IF(J96*14=0,"",J96*14)</f>
        <v/>
      </c>
      <c r="L96" s="183"/>
      <c r="M96" s="207" t="str">
        <f>IF(L96*14=0,"",L96*14)</f>
        <v/>
      </c>
      <c r="N96" s="183"/>
      <c r="O96" s="187"/>
      <c r="P96" s="183"/>
      <c r="Q96" s="207" t="str">
        <f>IF(P96*14=0,"",P96*14)</f>
        <v/>
      </c>
      <c r="R96" s="183"/>
      <c r="S96" s="207" t="str">
        <f>IF(R96*14=0,"",R96*14)</f>
        <v/>
      </c>
      <c r="T96" s="183"/>
      <c r="U96" s="185"/>
      <c r="V96" s="186"/>
      <c r="W96" s="207" t="str">
        <f>IF(V96*14=0,"",V96*14)</f>
        <v/>
      </c>
      <c r="X96" s="183"/>
      <c r="Y96" s="207" t="str">
        <f>IF(X96*14=0,"",X96*14)</f>
        <v/>
      </c>
      <c r="Z96" s="183"/>
      <c r="AA96" s="187"/>
      <c r="AB96" s="183"/>
      <c r="AC96" s="207" t="str">
        <f>IF(AB96*14=0,"",AB96*14)</f>
        <v/>
      </c>
      <c r="AD96" s="183"/>
      <c r="AE96" s="207" t="str">
        <f>IF(AD96*14=0,"",AD96*14)</f>
        <v/>
      </c>
      <c r="AF96" s="183"/>
      <c r="AG96" s="185"/>
      <c r="AH96" s="186"/>
      <c r="AI96" s="207" t="str">
        <f t="shared" si="139"/>
        <v/>
      </c>
      <c r="AJ96" s="183"/>
      <c r="AK96" s="207" t="str">
        <f t="shared" si="140"/>
        <v/>
      </c>
      <c r="AL96" s="183"/>
      <c r="AM96" s="187"/>
      <c r="AN96" s="186">
        <v>1</v>
      </c>
      <c r="AO96" s="207">
        <f>IF(AN96*14=0,"",AN96*14)</f>
        <v>14</v>
      </c>
      <c r="AP96" s="188">
        <v>1</v>
      </c>
      <c r="AQ96" s="207">
        <f>IF(AP96*14=0,"",AP96*14)</f>
        <v>14</v>
      </c>
      <c r="AR96" s="188">
        <v>4</v>
      </c>
      <c r="AS96" s="189" t="s">
        <v>30</v>
      </c>
      <c r="AT96" s="183"/>
      <c r="AU96" s="207" t="str">
        <f>IF(AT96*14=0,"",AT96*14)</f>
        <v/>
      </c>
      <c r="AV96" s="183"/>
      <c r="AW96" s="207" t="str">
        <f>IF(AV96*14=0,"",AV96*14)</f>
        <v/>
      </c>
      <c r="AX96" s="183"/>
      <c r="AY96" s="183"/>
      <c r="AZ96" s="642"/>
      <c r="BA96" s="643"/>
      <c r="BB96" s="643"/>
      <c r="BC96" s="644"/>
      <c r="BD96" s="645"/>
      <c r="BE96" s="646"/>
      <c r="BF96" s="239" t="s">
        <v>170</v>
      </c>
      <c r="BG96" s="280" t="s">
        <v>171</v>
      </c>
    </row>
    <row r="97" spans="1:59" ht="15.75" customHeight="1" x14ac:dyDescent="0.3">
      <c r="A97" s="587" t="s">
        <v>219</v>
      </c>
      <c r="B97" s="288" t="s">
        <v>127</v>
      </c>
      <c r="C97" s="114" t="s">
        <v>220</v>
      </c>
      <c r="D97" s="279"/>
      <c r="E97" s="184" t="str">
        <f>IF(D97*14=0,"",D97*14)</f>
        <v/>
      </c>
      <c r="F97" s="183"/>
      <c r="G97" s="184" t="str">
        <f>IF(F97*14=0,"",F97*14)</f>
        <v/>
      </c>
      <c r="H97" s="183"/>
      <c r="I97" s="185"/>
      <c r="J97" s="186"/>
      <c r="K97" s="184" t="str">
        <f>IF(J97*14=0,"",J97*14)</f>
        <v/>
      </c>
      <c r="L97" s="183"/>
      <c r="M97" s="184" t="str">
        <f>IF(L97*14=0,"",L97*14)</f>
        <v/>
      </c>
      <c r="N97" s="183"/>
      <c r="O97" s="187"/>
      <c r="P97" s="183"/>
      <c r="Q97" s="184" t="str">
        <f>IF(P97*14=0,"",P97*14)</f>
        <v/>
      </c>
      <c r="R97" s="183"/>
      <c r="S97" s="184" t="str">
        <f>IF(R97*14=0,"",R97*14)</f>
        <v/>
      </c>
      <c r="T97" s="183"/>
      <c r="U97" s="185"/>
      <c r="V97" s="186"/>
      <c r="W97" s="184" t="str">
        <f>IF(V97*14=0,"",V97*14)</f>
        <v/>
      </c>
      <c r="X97" s="183"/>
      <c r="Y97" s="184" t="str">
        <f>IF(X97*14=0,"",X97*14)</f>
        <v/>
      </c>
      <c r="Z97" s="183"/>
      <c r="AA97" s="187"/>
      <c r="AB97" s="183"/>
      <c r="AC97" s="184" t="str">
        <f>IF(AB97*14=0,"",AB97*14)</f>
        <v/>
      </c>
      <c r="AD97" s="183"/>
      <c r="AE97" s="184" t="str">
        <f>IF(AD97*14=0,"",AD97*14)</f>
        <v/>
      </c>
      <c r="AF97" s="183"/>
      <c r="AG97" s="185"/>
      <c r="AH97" s="186"/>
      <c r="AI97" s="184" t="str">
        <f t="shared" si="139"/>
        <v/>
      </c>
      <c r="AJ97" s="183"/>
      <c r="AK97" s="184" t="str">
        <f t="shared" si="140"/>
        <v/>
      </c>
      <c r="AL97" s="183"/>
      <c r="AM97" s="187"/>
      <c r="AN97" s="186"/>
      <c r="AO97" s="184" t="str">
        <f>IF(AN97*14=0,"",AN97*14)</f>
        <v/>
      </c>
      <c r="AP97" s="188"/>
      <c r="AQ97" s="184" t="str">
        <f>IF(AP97*14=0,"",AP97*14)</f>
        <v/>
      </c>
      <c r="AR97" s="188"/>
      <c r="AS97" s="189"/>
      <c r="AT97" s="186">
        <v>1</v>
      </c>
      <c r="AU97" s="184">
        <f>IF(AT97*14=0,"",AT97*14)</f>
        <v>14</v>
      </c>
      <c r="AV97" s="188">
        <v>1</v>
      </c>
      <c r="AW97" s="184">
        <f>IF(AV97*14=0,"",AV97*14)</f>
        <v>14</v>
      </c>
      <c r="AX97" s="188">
        <v>4</v>
      </c>
      <c r="AY97" s="189" t="s">
        <v>30</v>
      </c>
      <c r="AZ97" s="281"/>
      <c r="BA97" s="282"/>
      <c r="BB97" s="282"/>
      <c r="BC97" s="283"/>
      <c r="BD97" s="284"/>
      <c r="BE97" s="285"/>
      <c r="BF97" s="239" t="s">
        <v>186</v>
      </c>
      <c r="BG97" s="297" t="s">
        <v>144</v>
      </c>
    </row>
    <row r="98" spans="1:59" ht="15.75" customHeight="1" x14ac:dyDescent="0.3">
      <c r="A98" s="587" t="s">
        <v>221</v>
      </c>
      <c r="B98" s="288" t="s">
        <v>127</v>
      </c>
      <c r="C98" s="114" t="s">
        <v>222</v>
      </c>
      <c r="D98" s="279"/>
      <c r="E98" s="184" t="str">
        <f>IF(D98*14=0,"",D98*14)</f>
        <v/>
      </c>
      <c r="F98" s="183"/>
      <c r="G98" s="184" t="str">
        <f>IF(F98*14=0,"",F98*14)</f>
        <v/>
      </c>
      <c r="H98" s="183"/>
      <c r="I98" s="185"/>
      <c r="J98" s="186"/>
      <c r="K98" s="184" t="str">
        <f>IF(J98*14=0,"",J98*14)</f>
        <v/>
      </c>
      <c r="L98" s="183"/>
      <c r="M98" s="184" t="str">
        <f>IF(L98*14=0,"",L98*14)</f>
        <v/>
      </c>
      <c r="N98" s="183"/>
      <c r="O98" s="187"/>
      <c r="P98" s="183"/>
      <c r="Q98" s="184" t="str">
        <f>IF(P98*14=0,"",P98*14)</f>
        <v/>
      </c>
      <c r="R98" s="183"/>
      <c r="S98" s="184" t="str">
        <f>IF(R98*14=0,"",R98*14)</f>
        <v/>
      </c>
      <c r="T98" s="183"/>
      <c r="U98" s="185"/>
      <c r="V98" s="186"/>
      <c r="W98" s="184" t="str">
        <f>IF(V98*14=0,"",V98*14)</f>
        <v/>
      </c>
      <c r="X98" s="183"/>
      <c r="Y98" s="184" t="str">
        <f>IF(X98*14=0,"",X98*14)</f>
        <v/>
      </c>
      <c r="Z98" s="183"/>
      <c r="AA98" s="187"/>
      <c r="AB98" s="183"/>
      <c r="AC98" s="184" t="str">
        <f>IF(AB98*14=0,"",AB98*14)</f>
        <v/>
      </c>
      <c r="AD98" s="183"/>
      <c r="AE98" s="184" t="str">
        <f>IF(AD98*14=0,"",AD98*14)</f>
        <v/>
      </c>
      <c r="AF98" s="183"/>
      <c r="AG98" s="185"/>
      <c r="AH98" s="186"/>
      <c r="AI98" s="184" t="str">
        <f t="shared" si="139"/>
        <v/>
      </c>
      <c r="AJ98" s="183"/>
      <c r="AK98" s="184" t="str">
        <f t="shared" si="140"/>
        <v/>
      </c>
      <c r="AL98" s="183"/>
      <c r="AM98" s="187"/>
      <c r="AN98" s="186"/>
      <c r="AO98" s="184" t="str">
        <f>IF(AN98*14=0,"",AN98*14)</f>
        <v/>
      </c>
      <c r="AP98" s="188"/>
      <c r="AQ98" s="184" t="str">
        <f>IF(AP98*14=0,"",AP98*14)</f>
        <v/>
      </c>
      <c r="AR98" s="188"/>
      <c r="AS98" s="189"/>
      <c r="AT98" s="186">
        <v>1</v>
      </c>
      <c r="AU98" s="184">
        <f t="shared" ref="AU98" si="141">IF(AT98*14=0,"",AT98*14)</f>
        <v>14</v>
      </c>
      <c r="AV98" s="183">
        <v>1</v>
      </c>
      <c r="AW98" s="184">
        <f t="shared" ref="AW98" si="142">IF(AV98*14=0,"",AV98*14)</f>
        <v>14</v>
      </c>
      <c r="AX98" s="188">
        <v>4</v>
      </c>
      <c r="AY98" s="189" t="s">
        <v>41</v>
      </c>
      <c r="AZ98" s="561"/>
      <c r="BA98" s="562"/>
      <c r="BB98" s="562"/>
      <c r="BC98" s="563"/>
      <c r="BD98" s="559"/>
      <c r="BE98" s="560"/>
      <c r="BF98" s="239" t="s">
        <v>186</v>
      </c>
      <c r="BG98" s="297" t="s">
        <v>223</v>
      </c>
    </row>
    <row r="99" spans="1:59" ht="15.75" customHeight="1" x14ac:dyDescent="0.3">
      <c r="A99" s="588" t="s">
        <v>476</v>
      </c>
      <c r="B99" s="288" t="s">
        <v>127</v>
      </c>
      <c r="C99" s="572" t="s">
        <v>477</v>
      </c>
      <c r="D99" s="573">
        <v>1</v>
      </c>
      <c r="E99" s="566">
        <v>14</v>
      </c>
      <c r="F99" s="567">
        <v>1</v>
      </c>
      <c r="G99" s="566">
        <v>14</v>
      </c>
      <c r="H99" s="567">
        <v>2</v>
      </c>
      <c r="I99" s="569" t="s">
        <v>41</v>
      </c>
      <c r="J99" s="565"/>
      <c r="K99" s="566"/>
      <c r="L99" s="567"/>
      <c r="M99" s="566"/>
      <c r="N99" s="567"/>
      <c r="O99" s="568"/>
      <c r="P99" s="567"/>
      <c r="Q99" s="566"/>
      <c r="R99" s="567"/>
      <c r="S99" s="566"/>
      <c r="T99" s="567"/>
      <c r="U99" s="569"/>
      <c r="V99" s="565"/>
      <c r="W99" s="566"/>
      <c r="X99" s="567"/>
      <c r="Y99" s="566"/>
      <c r="Z99" s="567"/>
      <c r="AA99" s="568"/>
      <c r="AB99" s="567"/>
      <c r="AC99" s="566"/>
      <c r="AD99" s="567"/>
      <c r="AE99" s="566"/>
      <c r="AF99" s="567"/>
      <c r="AG99" s="569"/>
      <c r="AH99" s="565"/>
      <c r="AI99" s="566"/>
      <c r="AJ99" s="567"/>
      <c r="AK99" s="566"/>
      <c r="AL99" s="567"/>
      <c r="AM99" s="568"/>
      <c r="AN99" s="565"/>
      <c r="AO99" s="566"/>
      <c r="AP99" s="574"/>
      <c r="AQ99" s="566"/>
      <c r="AR99" s="574"/>
      <c r="AS99" s="575"/>
      <c r="AT99" s="565"/>
      <c r="AU99" s="566"/>
      <c r="AV99" s="567"/>
      <c r="AW99" s="566"/>
      <c r="AX99" s="574"/>
      <c r="AY99" s="575"/>
      <c r="AZ99" s="576"/>
      <c r="BA99" s="577"/>
      <c r="BB99" s="577"/>
      <c r="BC99" s="578"/>
      <c r="BD99" s="579"/>
      <c r="BE99" s="580"/>
      <c r="BF99" s="299" t="s">
        <v>198</v>
      </c>
      <c r="BG99" s="581" t="s">
        <v>480</v>
      </c>
    </row>
    <row r="100" spans="1:59" ht="15.75" customHeight="1" x14ac:dyDescent="0.3">
      <c r="A100" s="588" t="s">
        <v>478</v>
      </c>
      <c r="B100" s="288" t="s">
        <v>127</v>
      </c>
      <c r="C100" s="572" t="s">
        <v>479</v>
      </c>
      <c r="D100" s="573">
        <v>1</v>
      </c>
      <c r="E100" s="566">
        <v>14</v>
      </c>
      <c r="F100" s="567">
        <v>1</v>
      </c>
      <c r="G100" s="566">
        <v>14</v>
      </c>
      <c r="H100" s="567">
        <v>2</v>
      </c>
      <c r="I100" s="569" t="s">
        <v>41</v>
      </c>
      <c r="J100" s="565"/>
      <c r="K100" s="566"/>
      <c r="L100" s="567"/>
      <c r="M100" s="566"/>
      <c r="N100" s="567"/>
      <c r="O100" s="568"/>
      <c r="P100" s="567"/>
      <c r="Q100" s="566"/>
      <c r="R100" s="567"/>
      <c r="S100" s="566"/>
      <c r="T100" s="567"/>
      <c r="U100" s="569"/>
      <c r="V100" s="565"/>
      <c r="W100" s="566"/>
      <c r="X100" s="567"/>
      <c r="Y100" s="566"/>
      <c r="Z100" s="567"/>
      <c r="AA100" s="568"/>
      <c r="AB100" s="567"/>
      <c r="AC100" s="566"/>
      <c r="AD100" s="567"/>
      <c r="AE100" s="566"/>
      <c r="AF100" s="567"/>
      <c r="AG100" s="569"/>
      <c r="AH100" s="565"/>
      <c r="AI100" s="566"/>
      <c r="AJ100" s="567"/>
      <c r="AK100" s="566"/>
      <c r="AL100" s="567"/>
      <c r="AM100" s="568"/>
      <c r="AN100" s="565"/>
      <c r="AO100" s="566"/>
      <c r="AP100" s="574"/>
      <c r="AQ100" s="566"/>
      <c r="AR100" s="574"/>
      <c r="AS100" s="575"/>
      <c r="AT100" s="565"/>
      <c r="AU100" s="566"/>
      <c r="AV100" s="567"/>
      <c r="AW100" s="566"/>
      <c r="AX100" s="574"/>
      <c r="AY100" s="575"/>
      <c r="AZ100" s="576"/>
      <c r="BA100" s="577"/>
      <c r="BB100" s="577"/>
      <c r="BC100" s="578"/>
      <c r="BD100" s="579"/>
      <c r="BE100" s="580"/>
      <c r="BF100" s="299" t="s">
        <v>198</v>
      </c>
      <c r="BG100" s="581" t="s">
        <v>480</v>
      </c>
    </row>
    <row r="101" spans="1:59" ht="15.75" customHeight="1" thickBot="1" x14ac:dyDescent="0.3">
      <c r="A101" s="647"/>
      <c r="B101" s="647"/>
      <c r="C101" s="647"/>
      <c r="D101" s="647"/>
      <c r="E101" s="647"/>
      <c r="F101" s="647"/>
      <c r="G101" s="647"/>
      <c r="H101" s="647"/>
      <c r="I101" s="647"/>
      <c r="J101" s="647"/>
      <c r="K101" s="647"/>
      <c r="L101" s="647"/>
      <c r="M101" s="647"/>
      <c r="N101" s="647"/>
      <c r="O101" s="647"/>
      <c r="P101" s="647"/>
      <c r="Q101" s="647"/>
      <c r="R101" s="647"/>
      <c r="S101" s="647"/>
      <c r="T101" s="647"/>
      <c r="U101" s="647"/>
      <c r="V101" s="647"/>
      <c r="W101" s="647"/>
      <c r="X101" s="647"/>
      <c r="Y101" s="647"/>
      <c r="Z101" s="647"/>
      <c r="AA101" s="647"/>
      <c r="AB101" s="647"/>
      <c r="AC101" s="647"/>
      <c r="AD101" s="647"/>
      <c r="AE101" s="647"/>
      <c r="AF101" s="647"/>
      <c r="AG101" s="647"/>
      <c r="AH101" s="647"/>
      <c r="AI101" s="647"/>
      <c r="AJ101" s="647"/>
      <c r="AK101" s="647"/>
      <c r="AL101" s="647"/>
      <c r="AM101" s="647"/>
      <c r="AN101" s="647"/>
      <c r="AO101" s="647"/>
      <c r="AP101" s="647"/>
      <c r="AQ101" s="647"/>
      <c r="AR101" s="647"/>
      <c r="AS101" s="647"/>
      <c r="AT101" s="647"/>
      <c r="AU101" s="647"/>
      <c r="AV101" s="647"/>
      <c r="AW101" s="647"/>
      <c r="AX101" s="647"/>
      <c r="AY101" s="647"/>
      <c r="AZ101" s="77"/>
      <c r="BA101" s="77"/>
      <c r="BB101" s="77"/>
      <c r="BC101" s="77"/>
      <c r="BD101" s="77"/>
      <c r="BE101" s="78"/>
    </row>
    <row r="102" spans="1:59" ht="15.75" customHeight="1" thickTop="1" thickBot="1" x14ac:dyDescent="0.3">
      <c r="A102" s="25"/>
      <c r="B102" s="305"/>
      <c r="C102" s="306"/>
      <c r="D102" s="307"/>
      <c r="E102" s="307"/>
      <c r="F102" s="307"/>
      <c r="G102" s="307"/>
      <c r="H102" s="307"/>
      <c r="I102" s="307"/>
      <c r="J102" s="307"/>
      <c r="K102" s="307"/>
      <c r="L102" s="307"/>
      <c r="M102" s="308"/>
      <c r="N102" s="167"/>
      <c r="O102" s="16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8"/>
      <c r="Z102" s="167"/>
      <c r="AA102" s="16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24"/>
      <c r="AZ102" s="13"/>
      <c r="BA102" s="14"/>
      <c r="BB102" s="14"/>
      <c r="BC102" s="14"/>
      <c r="BD102" s="14"/>
      <c r="BE102" s="15"/>
    </row>
    <row r="103" spans="1:59" ht="15.75" customHeight="1" thickTop="1" thickBot="1" x14ac:dyDescent="0.3">
      <c r="A103" s="648"/>
      <c r="B103" s="649"/>
      <c r="C103" s="649"/>
      <c r="D103" s="649"/>
      <c r="E103" s="649"/>
      <c r="F103" s="649"/>
      <c r="G103" s="649"/>
      <c r="H103" s="649"/>
      <c r="I103" s="649"/>
      <c r="J103" s="649"/>
      <c r="K103" s="649"/>
      <c r="L103" s="649"/>
      <c r="M103" s="649"/>
      <c r="N103" s="649"/>
      <c r="O103" s="649"/>
      <c r="P103" s="649"/>
      <c r="Q103" s="649"/>
      <c r="R103" s="649"/>
      <c r="S103" s="649"/>
      <c r="T103" s="649"/>
      <c r="U103" s="649"/>
      <c r="V103" s="649"/>
      <c r="W103" s="649"/>
      <c r="X103" s="649"/>
      <c r="Y103" s="649"/>
      <c r="Z103" s="649"/>
      <c r="AA103" s="649"/>
      <c r="AB103" s="649"/>
      <c r="AC103" s="649"/>
      <c r="AD103" s="649"/>
      <c r="AE103" s="649"/>
      <c r="AF103" s="649"/>
      <c r="AG103" s="649"/>
      <c r="AH103" s="649"/>
      <c r="AI103" s="649"/>
      <c r="AJ103" s="649"/>
      <c r="AK103" s="649"/>
      <c r="AL103" s="649"/>
      <c r="AM103" s="649"/>
      <c r="AN103" s="649"/>
      <c r="AO103" s="649"/>
      <c r="AP103" s="649"/>
      <c r="AQ103" s="649"/>
      <c r="AR103" s="649"/>
      <c r="AS103" s="649"/>
      <c r="AT103" s="649"/>
      <c r="AU103" s="649"/>
      <c r="AV103" s="649"/>
      <c r="AW103" s="649"/>
      <c r="AX103" s="649"/>
      <c r="AY103" s="649"/>
      <c r="AZ103" s="18"/>
      <c r="BA103" s="18"/>
      <c r="BB103" s="18"/>
      <c r="BC103" s="18"/>
      <c r="BD103" s="18"/>
      <c r="BE103" s="19"/>
    </row>
    <row r="104" spans="1:59" ht="15.75" customHeight="1" thickTop="1" x14ac:dyDescent="0.25">
      <c r="A104" s="640" t="s">
        <v>224</v>
      </c>
      <c r="B104" s="641"/>
      <c r="C104" s="641"/>
      <c r="D104" s="641"/>
      <c r="E104" s="641"/>
      <c r="F104" s="641"/>
      <c r="G104" s="641"/>
      <c r="H104" s="641"/>
      <c r="I104" s="641"/>
      <c r="J104" s="641"/>
      <c r="K104" s="641"/>
      <c r="L104" s="641"/>
      <c r="M104" s="641"/>
      <c r="N104" s="641"/>
      <c r="O104" s="641"/>
      <c r="P104" s="641"/>
      <c r="Q104" s="641"/>
      <c r="R104" s="641"/>
      <c r="S104" s="641"/>
      <c r="T104" s="641"/>
      <c r="U104" s="641"/>
      <c r="V104" s="641"/>
      <c r="W104" s="641"/>
      <c r="X104" s="641"/>
      <c r="Y104" s="641"/>
      <c r="Z104" s="641"/>
      <c r="AA104" s="641"/>
      <c r="AB104" s="641"/>
      <c r="AC104" s="641"/>
      <c r="AD104" s="641"/>
      <c r="AE104" s="641"/>
      <c r="AF104" s="641"/>
      <c r="AG104" s="641"/>
      <c r="AH104" s="641"/>
      <c r="AI104" s="641"/>
      <c r="AJ104" s="641"/>
      <c r="AK104" s="641"/>
      <c r="AL104" s="641"/>
      <c r="AM104" s="641"/>
      <c r="AN104" s="641"/>
      <c r="AO104" s="641"/>
      <c r="AP104" s="641"/>
      <c r="AQ104" s="641"/>
      <c r="AR104" s="641"/>
      <c r="AS104" s="641"/>
      <c r="AT104" s="641"/>
      <c r="AU104" s="641"/>
      <c r="AV104" s="641"/>
      <c r="AW104" s="641"/>
      <c r="AX104" s="641"/>
      <c r="AY104" s="641"/>
      <c r="AZ104" s="20"/>
      <c r="BA104" s="20"/>
      <c r="BB104" s="20"/>
      <c r="BC104" s="20"/>
      <c r="BD104" s="20"/>
      <c r="BE104" s="21"/>
    </row>
    <row r="105" spans="1:59" ht="15.75" customHeight="1" x14ac:dyDescent="0.3">
      <c r="A105" s="309"/>
      <c r="B105" s="310"/>
      <c r="C105" s="311" t="s">
        <v>225</v>
      </c>
      <c r="D105" s="312"/>
      <c r="E105" s="313"/>
      <c r="F105" s="313"/>
      <c r="G105" s="313"/>
      <c r="H105" s="191"/>
      <c r="I105" s="314" t="str">
        <f>IF(COUNTIF(I10:I62,"A")=0,"",COUNTIF(I10:I62,"A"))</f>
        <v/>
      </c>
      <c r="J105" s="312"/>
      <c r="K105" s="313"/>
      <c r="L105" s="313"/>
      <c r="M105" s="313"/>
      <c r="N105" s="191"/>
      <c r="O105" s="314" t="str">
        <f>IF(COUNTIF(O10:O62,"A")=0,"",COUNTIF(O10:O62,"A"))</f>
        <v/>
      </c>
      <c r="P105" s="312"/>
      <c r="Q105" s="313"/>
      <c r="R105" s="313"/>
      <c r="S105" s="313"/>
      <c r="T105" s="191"/>
      <c r="U105" s="314" t="str">
        <f>IF(COUNTIF(U10:U62,"A")=0,"",COUNTIF(U10:U62,"A"))</f>
        <v/>
      </c>
      <c r="V105" s="312"/>
      <c r="W105" s="313"/>
      <c r="X105" s="313"/>
      <c r="Y105" s="313"/>
      <c r="Z105" s="191"/>
      <c r="AA105" s="314" t="str">
        <f>IF(COUNTIF(AA10:AA62,"A")=0,"",COUNTIF(AA10:AA62,"A"))</f>
        <v/>
      </c>
      <c r="AB105" s="312"/>
      <c r="AC105" s="313"/>
      <c r="AD105" s="313"/>
      <c r="AE105" s="313"/>
      <c r="AF105" s="191"/>
      <c r="AG105" s="314" t="str">
        <f>IF(COUNTIF(AG10:AG62,"A")=0,"",COUNTIF(AG10:AG62,"A"))</f>
        <v/>
      </c>
      <c r="AH105" s="312"/>
      <c r="AI105" s="313"/>
      <c r="AJ105" s="313"/>
      <c r="AK105" s="313"/>
      <c r="AL105" s="191"/>
      <c r="AM105" s="314" t="str">
        <f>IF(COUNTIF(AM10:AM62,"A")=0,"",COUNTIF(AM10:AM62,"A"))</f>
        <v/>
      </c>
      <c r="AN105" s="312"/>
      <c r="AO105" s="313"/>
      <c r="AP105" s="313"/>
      <c r="AQ105" s="313"/>
      <c r="AR105" s="191"/>
      <c r="AS105" s="314" t="str">
        <f>IF(COUNTIF(AS10:AS62,"A")=0,"",COUNTIF(AS10:AS62,"A"))</f>
        <v/>
      </c>
      <c r="AT105" s="312"/>
      <c r="AU105" s="313"/>
      <c r="AV105" s="313"/>
      <c r="AW105" s="313"/>
      <c r="AX105" s="191"/>
      <c r="AY105" s="314">
        <f>IF(COUNTIF(AY10:AY62,"A")=0,"",COUNTIF(AY10:AY62,"A"))</f>
        <v>1</v>
      </c>
      <c r="AZ105" s="315"/>
      <c r="BA105" s="313"/>
      <c r="BB105" s="313"/>
      <c r="BC105" s="313"/>
      <c r="BD105" s="191"/>
      <c r="BE105" s="316">
        <f t="shared" ref="BE105:BE117" si="143">IF(SUM(I105:AY105)=0,"",SUM(I105:AY105))</f>
        <v>1</v>
      </c>
    </row>
    <row r="106" spans="1:59" ht="15.75" customHeight="1" x14ac:dyDescent="0.3">
      <c r="A106" s="317"/>
      <c r="B106" s="310"/>
      <c r="C106" s="311" t="s">
        <v>226</v>
      </c>
      <c r="D106" s="312"/>
      <c r="E106" s="313"/>
      <c r="F106" s="313"/>
      <c r="G106" s="313"/>
      <c r="H106" s="191"/>
      <c r="I106" s="314" t="str">
        <f>IF(COUNTIF(I10:I62,"B")=0,"",COUNTIF(I10:I62,"B"))</f>
        <v/>
      </c>
      <c r="J106" s="312"/>
      <c r="K106" s="313"/>
      <c r="L106" s="313"/>
      <c r="M106" s="313"/>
      <c r="N106" s="191"/>
      <c r="O106" s="314" t="str">
        <f>IF(COUNTIF(O10:O62,"B")=0,"",COUNTIF(O10:O62,"B"))</f>
        <v/>
      </c>
      <c r="P106" s="312"/>
      <c r="Q106" s="313"/>
      <c r="R106" s="313"/>
      <c r="S106" s="313"/>
      <c r="T106" s="191"/>
      <c r="U106" s="314" t="str">
        <f>IF(COUNTIF(U10:U62,"B")=0,"",COUNTIF(U10:U62,"B"))</f>
        <v/>
      </c>
      <c r="V106" s="312"/>
      <c r="W106" s="313"/>
      <c r="X106" s="313"/>
      <c r="Y106" s="313"/>
      <c r="Z106" s="191"/>
      <c r="AA106" s="314" t="str">
        <f>IF(COUNTIF(AA10:AA62,"B")=0,"",COUNTIF(AA10:AA62,"B"))</f>
        <v/>
      </c>
      <c r="AB106" s="312"/>
      <c r="AC106" s="313"/>
      <c r="AD106" s="313"/>
      <c r="AE106" s="313"/>
      <c r="AF106" s="191"/>
      <c r="AG106" s="314" t="str">
        <f>IF(COUNTIF(AG10:AG62,"B")=0,"",COUNTIF(AG10:AG62,"B"))</f>
        <v/>
      </c>
      <c r="AH106" s="312"/>
      <c r="AI106" s="313"/>
      <c r="AJ106" s="313"/>
      <c r="AK106" s="313"/>
      <c r="AL106" s="191"/>
      <c r="AM106" s="314" t="str">
        <f>IF(COUNTIF(AM10:AM62,"B")=0,"",COUNTIF(AM10:AM62,"B"))</f>
        <v/>
      </c>
      <c r="AN106" s="312"/>
      <c r="AO106" s="313"/>
      <c r="AP106" s="313"/>
      <c r="AQ106" s="313"/>
      <c r="AR106" s="191"/>
      <c r="AS106" s="314" t="str">
        <f>IF(COUNTIF(AS10:AS62,"B")=0,"",COUNTIF(AS10:AS62,"B"))</f>
        <v/>
      </c>
      <c r="AT106" s="312"/>
      <c r="AU106" s="313"/>
      <c r="AV106" s="313"/>
      <c r="AW106" s="313"/>
      <c r="AX106" s="191"/>
      <c r="AY106" s="314" t="str">
        <f>IF(COUNTIF(AY10:AY62,"B")=0,"",COUNTIF(AY10:AY62,"B"))</f>
        <v/>
      </c>
      <c r="AZ106" s="315"/>
      <c r="BA106" s="313"/>
      <c r="BB106" s="313"/>
      <c r="BC106" s="313"/>
      <c r="BD106" s="191"/>
      <c r="BE106" s="316" t="str">
        <f t="shared" si="143"/>
        <v/>
      </c>
    </row>
    <row r="107" spans="1:59" ht="15.75" customHeight="1" x14ac:dyDescent="0.3">
      <c r="A107" s="317"/>
      <c r="B107" s="310"/>
      <c r="C107" s="311" t="s">
        <v>227</v>
      </c>
      <c r="D107" s="312"/>
      <c r="E107" s="313"/>
      <c r="F107" s="313"/>
      <c r="G107" s="313"/>
      <c r="H107" s="191"/>
      <c r="I107" s="314" t="str">
        <f>IF(COUNTIF(I10:I62,"ÉÉ")=0,"",COUNTIF(I10:I62,"ÉÉ"))</f>
        <v/>
      </c>
      <c r="J107" s="312"/>
      <c r="K107" s="313"/>
      <c r="L107" s="313"/>
      <c r="M107" s="313"/>
      <c r="N107" s="191"/>
      <c r="O107" s="314">
        <f>IF(COUNTIF(O10:O62,"ÉÉ")=0,"",COUNTIF(O10:O62,"ÉÉ"))</f>
        <v>4</v>
      </c>
      <c r="P107" s="312"/>
      <c r="Q107" s="313"/>
      <c r="R107" s="313"/>
      <c r="S107" s="313"/>
      <c r="T107" s="191"/>
      <c r="U107" s="314">
        <f>IF(COUNTIF(U10:U62,"ÉÉ")=0,"",COUNTIF(U10:U62,"ÉÉ"))</f>
        <v>1</v>
      </c>
      <c r="V107" s="312"/>
      <c r="W107" s="313"/>
      <c r="X107" s="313"/>
      <c r="Y107" s="313"/>
      <c r="Z107" s="191"/>
      <c r="AA107" s="314">
        <f>IF(COUNTIF(AA10:AA62,"ÉÉ")=0,"",COUNTIF(AA10:AA62,"ÉÉ"))</f>
        <v>2</v>
      </c>
      <c r="AB107" s="312"/>
      <c r="AC107" s="313"/>
      <c r="AD107" s="313"/>
      <c r="AE107" s="313"/>
      <c r="AF107" s="191"/>
      <c r="AG107" s="314" t="str">
        <f>IF(COUNTIF(AG10:AG62,"ÉÉ")=0,"",COUNTIF(AG10:AG62,"ÉÉ"))</f>
        <v/>
      </c>
      <c r="AH107" s="312"/>
      <c r="AI107" s="313"/>
      <c r="AJ107" s="313"/>
      <c r="AK107" s="313"/>
      <c r="AL107" s="191"/>
      <c r="AM107" s="314" t="str">
        <f>IF(COUNTIF(AM10:AM62,"ÉÉ")=0,"",COUNTIF(AM10:AM62,"ÉÉ"))</f>
        <v/>
      </c>
      <c r="AN107" s="312"/>
      <c r="AO107" s="313"/>
      <c r="AP107" s="313"/>
      <c r="AQ107" s="313"/>
      <c r="AR107" s="191"/>
      <c r="AS107" s="314" t="str">
        <f>IF(COUNTIF(AS10:AS62,"ÉÉ")=0,"",COUNTIF(AS10:AS62,"ÉÉ"))</f>
        <v/>
      </c>
      <c r="AT107" s="312"/>
      <c r="AU107" s="313"/>
      <c r="AV107" s="313"/>
      <c r="AW107" s="313"/>
      <c r="AX107" s="191"/>
      <c r="AY107" s="314">
        <f>IF(COUNTIF(AY10:AY62,"ÉÉ")=0,"",COUNTIF(AY10:AY62,"ÉÉ"))</f>
        <v>1</v>
      </c>
      <c r="AZ107" s="315"/>
      <c r="BA107" s="313"/>
      <c r="BB107" s="313"/>
      <c r="BC107" s="313"/>
      <c r="BD107" s="191"/>
      <c r="BE107" s="316">
        <f t="shared" si="143"/>
        <v>8</v>
      </c>
    </row>
    <row r="108" spans="1:59" ht="15.75" customHeight="1" x14ac:dyDescent="0.25">
      <c r="A108" s="317"/>
      <c r="B108" s="318"/>
      <c r="C108" s="311" t="s">
        <v>228</v>
      </c>
      <c r="D108" s="319"/>
      <c r="E108" s="320"/>
      <c r="F108" s="320"/>
      <c r="G108" s="320"/>
      <c r="H108" s="321"/>
      <c r="I108" s="314" t="str">
        <f>IF(COUNTIF(I10:I62,"ÉÉ(Z)")=0,"",COUNTIF(I10:I62,"ÉÉ(Z)"))</f>
        <v/>
      </c>
      <c r="J108" s="319"/>
      <c r="K108" s="320"/>
      <c r="L108" s="320"/>
      <c r="M108" s="320"/>
      <c r="N108" s="321"/>
      <c r="O108" s="314" t="str">
        <f>IF(COUNTIF(O10:O62,"ÉÉ(Z)")=0,"",COUNTIF(O10:O62,"ÉÉ(Z)"))</f>
        <v/>
      </c>
      <c r="P108" s="319"/>
      <c r="Q108" s="320"/>
      <c r="R108" s="320"/>
      <c r="S108" s="320"/>
      <c r="T108" s="321"/>
      <c r="U108" s="314" t="str">
        <f>IF(COUNTIF(U10:U62,"ÉÉ(Z)")=0,"",COUNTIF(U10:U62,"ÉÉ(Z)"))</f>
        <v/>
      </c>
      <c r="V108" s="319"/>
      <c r="W108" s="320"/>
      <c r="X108" s="320"/>
      <c r="Y108" s="320"/>
      <c r="Z108" s="321"/>
      <c r="AA108" s="314" t="str">
        <f>IF(COUNTIF(AA10:AA62,"ÉÉ(Z)")=0,"",COUNTIF(AA10:AA62,"ÉÉ(Z)"))</f>
        <v/>
      </c>
      <c r="AB108" s="319"/>
      <c r="AC108" s="320"/>
      <c r="AD108" s="320"/>
      <c r="AE108" s="320"/>
      <c r="AF108" s="321"/>
      <c r="AG108" s="314" t="str">
        <f>IF(COUNTIF(AG10:AG62,"ÉÉ(Z)")=0,"",COUNTIF(AG10:AG62,"ÉÉ(Z)"))</f>
        <v/>
      </c>
      <c r="AH108" s="319"/>
      <c r="AI108" s="320"/>
      <c r="AJ108" s="320"/>
      <c r="AK108" s="320"/>
      <c r="AL108" s="321"/>
      <c r="AM108" s="314" t="str">
        <f>IF(COUNTIF(AM10:AM62,"ÉÉ(Z)")=0,"",COUNTIF(AM10:AM62,"ÉÉ(Z)"))</f>
        <v/>
      </c>
      <c r="AN108" s="319"/>
      <c r="AO108" s="320"/>
      <c r="AP108" s="320"/>
      <c r="AQ108" s="320"/>
      <c r="AR108" s="321"/>
      <c r="AS108" s="314" t="str">
        <f>IF(COUNTIF(AS10:AS62,"ÉÉ(Z)")=0,"",COUNTIF(AS10:AS62,"ÉÉ(Z)"))</f>
        <v/>
      </c>
      <c r="AT108" s="319"/>
      <c r="AU108" s="320"/>
      <c r="AV108" s="320"/>
      <c r="AW108" s="320"/>
      <c r="AX108" s="321"/>
      <c r="AY108" s="314" t="str">
        <f>IF(COUNTIF(AY10:AY62,"ÉÉ(Z)")=0,"",COUNTIF(AY10:AY62,"ÉÉ(Z)"))</f>
        <v/>
      </c>
      <c r="AZ108" s="322"/>
      <c r="BA108" s="320"/>
      <c r="BB108" s="320"/>
      <c r="BC108" s="320"/>
      <c r="BD108" s="321"/>
      <c r="BE108" s="316" t="str">
        <f t="shared" si="143"/>
        <v/>
      </c>
    </row>
    <row r="109" spans="1:59" ht="15.75" customHeight="1" x14ac:dyDescent="0.3">
      <c r="A109" s="317"/>
      <c r="B109" s="310"/>
      <c r="C109" s="311" t="s">
        <v>229</v>
      </c>
      <c r="D109" s="312"/>
      <c r="E109" s="313"/>
      <c r="F109" s="313"/>
      <c r="G109" s="313"/>
      <c r="H109" s="191"/>
      <c r="I109" s="314">
        <f>IF(COUNTIF(I10:I62,"GYJ")=0,"",COUNTIF(I10:I62,"GYJ"))</f>
        <v>5</v>
      </c>
      <c r="J109" s="312"/>
      <c r="K109" s="313"/>
      <c r="L109" s="313"/>
      <c r="M109" s="313"/>
      <c r="N109" s="191"/>
      <c r="O109" s="314">
        <f>IF(COUNTIF(O10:O62,"GYJ")=0,"",COUNTIF(O10:O62,"GYJ"))</f>
        <v>4</v>
      </c>
      <c r="P109" s="312"/>
      <c r="Q109" s="313"/>
      <c r="R109" s="313"/>
      <c r="S109" s="313"/>
      <c r="T109" s="191"/>
      <c r="U109" s="314">
        <f>IF(COUNTIF(U10:U62,"GYJ")=0,"",COUNTIF(U10:U62,"GYJ"))</f>
        <v>6</v>
      </c>
      <c r="V109" s="312"/>
      <c r="W109" s="313"/>
      <c r="X109" s="313"/>
      <c r="Y109" s="313"/>
      <c r="Z109" s="191"/>
      <c r="AA109" s="314">
        <f>IF(COUNTIF(AA10:AA62,"GYJ")=0,"",COUNTIF(AA10:AA62,"GYJ"))</f>
        <v>4</v>
      </c>
      <c r="AB109" s="312"/>
      <c r="AC109" s="313"/>
      <c r="AD109" s="313"/>
      <c r="AE109" s="313"/>
      <c r="AF109" s="191"/>
      <c r="AG109" s="314">
        <f>IF(COUNTIF(AG10:AG62,"GYJ")=0,"",COUNTIF(AG10:AG62,"GYJ"))</f>
        <v>2</v>
      </c>
      <c r="AH109" s="312"/>
      <c r="AI109" s="313"/>
      <c r="AJ109" s="313"/>
      <c r="AK109" s="313"/>
      <c r="AL109" s="191"/>
      <c r="AM109" s="314">
        <f>IF(COUNTIF(AM10:AM62,"GYJ")=0,"",COUNTIF(AM10:AM62,"GYJ"))</f>
        <v>2</v>
      </c>
      <c r="AN109" s="312"/>
      <c r="AO109" s="313"/>
      <c r="AP109" s="313"/>
      <c r="AQ109" s="313"/>
      <c r="AR109" s="191"/>
      <c r="AS109" s="314">
        <f>IF(COUNTIF(AS10:AS62,"GYJ")=0,"",COUNTIF(AS10:AS62,"GYJ"))</f>
        <v>1</v>
      </c>
      <c r="AT109" s="312"/>
      <c r="AU109" s="313"/>
      <c r="AV109" s="313"/>
      <c r="AW109" s="313"/>
      <c r="AX109" s="191"/>
      <c r="AY109" s="314">
        <f>IF(COUNTIF(AY10:AY62,"GYJ")=0,"",COUNTIF(AY10:AY62,"GYJ"))</f>
        <v>1</v>
      </c>
      <c r="AZ109" s="315"/>
      <c r="BA109" s="313"/>
      <c r="BB109" s="313"/>
      <c r="BC109" s="313"/>
      <c r="BD109" s="191"/>
      <c r="BE109" s="316">
        <f t="shared" si="143"/>
        <v>25</v>
      </c>
    </row>
    <row r="110" spans="1:59" ht="15.75" customHeight="1" x14ac:dyDescent="0.3">
      <c r="A110" s="317"/>
      <c r="B110" s="310"/>
      <c r="C110" s="311" t="s">
        <v>230</v>
      </c>
      <c r="D110" s="312"/>
      <c r="E110" s="313"/>
      <c r="F110" s="313"/>
      <c r="G110" s="313"/>
      <c r="H110" s="191"/>
      <c r="I110" s="314" t="str">
        <f>IF(COUNTIF(I10:I62,"GYJ(Z)")=0,"",COUNTIF(I10:I62,"GYJ(Z)"))</f>
        <v/>
      </c>
      <c r="J110" s="312"/>
      <c r="K110" s="313"/>
      <c r="L110" s="313"/>
      <c r="M110" s="313"/>
      <c r="N110" s="191"/>
      <c r="O110" s="314" t="str">
        <f>IF(COUNTIF(O10:O62,"GYJ(Z)")=0,"",COUNTIF(O10:O62,"GYJ(Z)"))</f>
        <v/>
      </c>
      <c r="P110" s="312"/>
      <c r="Q110" s="313"/>
      <c r="R110" s="313"/>
      <c r="S110" s="313"/>
      <c r="T110" s="191"/>
      <c r="U110" s="314" t="str">
        <f>IF(COUNTIF(U10:U62,"GYJ(Z)")=0,"",COUNTIF(U10:U62,"GYJ(Z)"))</f>
        <v/>
      </c>
      <c r="V110" s="312"/>
      <c r="W110" s="313"/>
      <c r="X110" s="313"/>
      <c r="Y110" s="313"/>
      <c r="Z110" s="191"/>
      <c r="AA110" s="314" t="str">
        <f>IF(COUNTIF(AA10:AA62,"GYJ(Z)")=0,"",COUNTIF(AA10:AA62,"GYJ(Z)"))</f>
        <v/>
      </c>
      <c r="AB110" s="312"/>
      <c r="AC110" s="313"/>
      <c r="AD110" s="313"/>
      <c r="AE110" s="313"/>
      <c r="AF110" s="191"/>
      <c r="AG110" s="314" t="str">
        <f>IF(COUNTIF(AG10:AG62,"GYJ(Z)")=0,"",COUNTIF(AG10:AG62,"GYJ(Z)"))</f>
        <v/>
      </c>
      <c r="AH110" s="312"/>
      <c r="AI110" s="313"/>
      <c r="AJ110" s="313"/>
      <c r="AK110" s="313"/>
      <c r="AL110" s="191"/>
      <c r="AM110" s="314" t="str">
        <f>IF(COUNTIF(AM10:AM62,"GYJ(Z)")=0,"",COUNTIF(AM10:AM62,"GYJ(Z)"))</f>
        <v/>
      </c>
      <c r="AN110" s="312"/>
      <c r="AO110" s="313"/>
      <c r="AP110" s="313"/>
      <c r="AQ110" s="313"/>
      <c r="AR110" s="191"/>
      <c r="AS110" s="314" t="str">
        <f>IF(COUNTIF(AS10:AS62,"GYJ(Z)")=0,"",COUNTIF(AS10:AS62,"GYJ(Z)"))</f>
        <v/>
      </c>
      <c r="AT110" s="312"/>
      <c r="AU110" s="313"/>
      <c r="AV110" s="313"/>
      <c r="AW110" s="313"/>
      <c r="AX110" s="191"/>
      <c r="AY110" s="314" t="str">
        <f>IF(COUNTIF(AY10:AY62,"GYJ(Z)")=0,"",COUNTIF(AY10:AY62,"GYJ(Z)"))</f>
        <v/>
      </c>
      <c r="AZ110" s="315"/>
      <c r="BA110" s="313"/>
      <c r="BB110" s="313"/>
      <c r="BC110" s="313"/>
      <c r="BD110" s="191"/>
      <c r="BE110" s="316" t="str">
        <f t="shared" si="143"/>
        <v/>
      </c>
    </row>
    <row r="111" spans="1:59" ht="15.75" customHeight="1" x14ac:dyDescent="0.3">
      <c r="A111" s="317"/>
      <c r="B111" s="310"/>
      <c r="C111" s="311" t="s">
        <v>231</v>
      </c>
      <c r="D111" s="312"/>
      <c r="E111" s="313"/>
      <c r="F111" s="313"/>
      <c r="G111" s="313"/>
      <c r="H111" s="191"/>
      <c r="I111" s="314" t="str">
        <f>IF(COUNTIF(I10:I62,"K")=0,"",COUNTIF(I10:I62,"K"))</f>
        <v/>
      </c>
      <c r="J111" s="312"/>
      <c r="K111" s="313"/>
      <c r="L111" s="313"/>
      <c r="M111" s="313"/>
      <c r="N111" s="191"/>
      <c r="O111" s="314">
        <f>IF(COUNTIF(O10:O62,"K")=0,"",COUNTIF(O10:O62,"K"))</f>
        <v>1</v>
      </c>
      <c r="P111" s="312"/>
      <c r="Q111" s="313"/>
      <c r="R111" s="313"/>
      <c r="S111" s="313"/>
      <c r="T111" s="191"/>
      <c r="U111" s="314">
        <f>IF(COUNTIF(U10:U62,"K")=0,"",COUNTIF(U10:U62,"K"))</f>
        <v>1</v>
      </c>
      <c r="V111" s="312"/>
      <c r="W111" s="313"/>
      <c r="X111" s="313"/>
      <c r="Y111" s="313"/>
      <c r="Z111" s="191"/>
      <c r="AA111" s="314">
        <f>IF(COUNTIF(AA10:AA62,"K")=0,"",COUNTIF(AA10:AA62,"K"))</f>
        <v>1</v>
      </c>
      <c r="AB111" s="312"/>
      <c r="AC111" s="313"/>
      <c r="AD111" s="313"/>
      <c r="AE111" s="313"/>
      <c r="AF111" s="191"/>
      <c r="AG111" s="314" t="str">
        <f>IF(COUNTIF(AG10:AG62,"K")=0,"",COUNTIF(AG10:AG62,"K"))</f>
        <v/>
      </c>
      <c r="AH111" s="312"/>
      <c r="AI111" s="313"/>
      <c r="AJ111" s="313"/>
      <c r="AK111" s="313"/>
      <c r="AL111" s="191"/>
      <c r="AM111" s="314" t="str">
        <f>IF(COUNTIF(AM10:AM62,"K")=0,"",COUNTIF(AM10:AM62,"K"))</f>
        <v/>
      </c>
      <c r="AN111" s="312"/>
      <c r="AO111" s="313"/>
      <c r="AP111" s="313"/>
      <c r="AQ111" s="313"/>
      <c r="AR111" s="191"/>
      <c r="AS111" s="314" t="str">
        <f>IF(COUNTIF(AS10:AS62,"K")=0,"",COUNTIF(AS10:AS62,"K"))</f>
        <v/>
      </c>
      <c r="AT111" s="312"/>
      <c r="AU111" s="313"/>
      <c r="AV111" s="313"/>
      <c r="AW111" s="313"/>
      <c r="AX111" s="191"/>
      <c r="AY111" s="314" t="str">
        <f>IF(COUNTIF(AY10:AY62,"K")=0,"",COUNTIF(AY10:AY62,"K"))</f>
        <v/>
      </c>
      <c r="AZ111" s="315"/>
      <c r="BA111" s="313"/>
      <c r="BB111" s="313"/>
      <c r="BC111" s="313"/>
      <c r="BD111" s="191"/>
      <c r="BE111" s="316">
        <f t="shared" si="143"/>
        <v>3</v>
      </c>
    </row>
    <row r="112" spans="1:59" ht="15.75" customHeight="1" x14ac:dyDescent="0.3">
      <c r="A112" s="317"/>
      <c r="B112" s="310"/>
      <c r="C112" s="311" t="s">
        <v>232</v>
      </c>
      <c r="D112" s="312"/>
      <c r="E112" s="313"/>
      <c r="F112" s="313"/>
      <c r="G112" s="313"/>
      <c r="H112" s="191"/>
      <c r="I112" s="314" t="str">
        <f>IF(COUNTIF(I10:I62,"K(Z)")=0,"",COUNTIF(I10:I62,"K(Z)"))</f>
        <v/>
      </c>
      <c r="J112" s="312"/>
      <c r="K112" s="313"/>
      <c r="L112" s="313"/>
      <c r="M112" s="313"/>
      <c r="N112" s="191"/>
      <c r="O112" s="314" t="str">
        <f>IF(COUNTIF(O10:O62,"K(Z)")=0,"",COUNTIF(O10:O62,"K(Z)"))</f>
        <v/>
      </c>
      <c r="P112" s="312"/>
      <c r="Q112" s="313"/>
      <c r="R112" s="313"/>
      <c r="S112" s="313"/>
      <c r="T112" s="191"/>
      <c r="U112" s="314" t="str">
        <f>IF(COUNTIF(U10:U62,"K(Z)")=0,"",COUNTIF(U10:U62,"K(Z)"))</f>
        <v/>
      </c>
      <c r="V112" s="312"/>
      <c r="W112" s="313"/>
      <c r="X112" s="313"/>
      <c r="Y112" s="313"/>
      <c r="Z112" s="191"/>
      <c r="AA112" s="314">
        <f>IF(COUNTIF(AA10:AA62,"K(Z)")=0,"",COUNTIF(AA10:AA62,"K(Z)"))</f>
        <v>2</v>
      </c>
      <c r="AB112" s="312"/>
      <c r="AC112" s="313"/>
      <c r="AD112" s="313"/>
      <c r="AE112" s="313"/>
      <c r="AF112" s="191"/>
      <c r="AG112" s="314" t="str">
        <f>IF(COUNTIF(AG10:AG62,"K(Z)")=0,"",COUNTIF(AG10:AG62,"K(Z)"))</f>
        <v/>
      </c>
      <c r="AH112" s="312"/>
      <c r="AI112" s="313"/>
      <c r="AJ112" s="313"/>
      <c r="AK112" s="313"/>
      <c r="AL112" s="191"/>
      <c r="AM112" s="314" t="str">
        <f>IF(COUNTIF(AM10:AM62,"K(Z)")=0,"",COUNTIF(AM10:AM62,"K(Z)"))</f>
        <v/>
      </c>
      <c r="AN112" s="312"/>
      <c r="AO112" s="313"/>
      <c r="AP112" s="313"/>
      <c r="AQ112" s="313"/>
      <c r="AR112" s="191"/>
      <c r="AS112" s="314" t="str">
        <f>IF(COUNTIF(AS10:AS62,"K(Z)")=0,"",COUNTIF(AS10:AS62,"K(Z)"))</f>
        <v/>
      </c>
      <c r="AT112" s="312"/>
      <c r="AU112" s="313"/>
      <c r="AV112" s="313"/>
      <c r="AW112" s="313"/>
      <c r="AX112" s="191"/>
      <c r="AY112" s="314" t="str">
        <f>IF(COUNTIF(AY10:AY62,"K(Z)")=0,"",COUNTIF(AY10:AY62,"K(Z)"))</f>
        <v/>
      </c>
      <c r="AZ112" s="315"/>
      <c r="BA112" s="313"/>
      <c r="BB112" s="313"/>
      <c r="BC112" s="313"/>
      <c r="BD112" s="191"/>
      <c r="BE112" s="316">
        <f t="shared" si="143"/>
        <v>2</v>
      </c>
    </row>
    <row r="113" spans="1:57" ht="15.75" customHeight="1" x14ac:dyDescent="0.3">
      <c r="A113" s="317"/>
      <c r="B113" s="310"/>
      <c r="C113" s="311" t="s">
        <v>233</v>
      </c>
      <c r="D113" s="312"/>
      <c r="E113" s="313"/>
      <c r="F113" s="313"/>
      <c r="G113" s="313"/>
      <c r="H113" s="191"/>
      <c r="I113" s="314" t="str">
        <f>IF(COUNTIF(I10:I62,"AV")=0,"",COUNTIF(I10:I62,"AV"))</f>
        <v/>
      </c>
      <c r="J113" s="312"/>
      <c r="K113" s="313"/>
      <c r="L113" s="313"/>
      <c r="M113" s="313"/>
      <c r="N113" s="191"/>
      <c r="O113" s="314" t="str">
        <f>IF(COUNTIF(O10:O62,"AV")=0,"",COUNTIF(O10:O62,"AV"))</f>
        <v/>
      </c>
      <c r="P113" s="312"/>
      <c r="Q113" s="313"/>
      <c r="R113" s="313"/>
      <c r="S113" s="313"/>
      <c r="T113" s="191"/>
      <c r="U113" s="314" t="str">
        <f>IF(COUNTIF(U10:U62,"AV")=0,"",COUNTIF(U10:U62,"AV"))</f>
        <v/>
      </c>
      <c r="V113" s="312"/>
      <c r="W113" s="313"/>
      <c r="X113" s="313"/>
      <c r="Y113" s="313"/>
      <c r="Z113" s="191"/>
      <c r="AA113" s="314" t="str">
        <f>IF(COUNTIF(AA10:AA62,"AV")=0,"",COUNTIF(AA10:AA62,"AV"))</f>
        <v/>
      </c>
      <c r="AB113" s="312"/>
      <c r="AC113" s="313"/>
      <c r="AD113" s="313"/>
      <c r="AE113" s="313"/>
      <c r="AF113" s="191"/>
      <c r="AG113" s="314" t="str">
        <f>IF(COUNTIF(AG10:AG62,"AV")=0,"",COUNTIF(AG10:AG62,"AV"))</f>
        <v/>
      </c>
      <c r="AH113" s="312"/>
      <c r="AI113" s="313"/>
      <c r="AJ113" s="313"/>
      <c r="AK113" s="313"/>
      <c r="AL113" s="191"/>
      <c r="AM113" s="314" t="str">
        <f>IF(COUNTIF(AM10:AM62,"AV")=0,"",COUNTIF(AM10:AM62,"AV"))</f>
        <v/>
      </c>
      <c r="AN113" s="312"/>
      <c r="AO113" s="313"/>
      <c r="AP113" s="313"/>
      <c r="AQ113" s="313"/>
      <c r="AR113" s="191"/>
      <c r="AS113" s="314" t="str">
        <f>IF(COUNTIF(AS10:AS62,"AV")=0,"",COUNTIF(AS10:AS62,"AV"))</f>
        <v/>
      </c>
      <c r="AT113" s="312"/>
      <c r="AU113" s="313"/>
      <c r="AV113" s="313"/>
      <c r="AW113" s="313"/>
      <c r="AX113" s="191"/>
      <c r="AY113" s="314" t="str">
        <f>IF(COUNTIF(AY10:AY62,"AV")=0,"",COUNTIF(AY10:AY62,"AV"))</f>
        <v/>
      </c>
      <c r="AZ113" s="315"/>
      <c r="BA113" s="313"/>
      <c r="BB113" s="313"/>
      <c r="BC113" s="313"/>
      <c r="BD113" s="191"/>
      <c r="BE113" s="316" t="str">
        <f t="shared" si="143"/>
        <v/>
      </c>
    </row>
    <row r="114" spans="1:57" ht="15.75" customHeight="1" x14ac:dyDescent="0.3">
      <c r="A114" s="317"/>
      <c r="B114" s="310"/>
      <c r="C114" s="311" t="s">
        <v>234</v>
      </c>
      <c r="D114" s="312"/>
      <c r="E114" s="313"/>
      <c r="F114" s="313"/>
      <c r="G114" s="313"/>
      <c r="H114" s="191"/>
      <c r="I114" s="314" t="str">
        <f>IF(COUNTIF(I10:I62,"KV")=0,"",COUNTIF(I10:I62,"KV"))</f>
        <v/>
      </c>
      <c r="J114" s="312"/>
      <c r="K114" s="313"/>
      <c r="L114" s="313"/>
      <c r="M114" s="313"/>
      <c r="N114" s="191"/>
      <c r="O114" s="314" t="str">
        <f>IF(COUNTIF(O10:O62,"KV")=0,"",COUNTIF(O10:O62,"KV"))</f>
        <v/>
      </c>
      <c r="P114" s="312"/>
      <c r="Q114" s="313"/>
      <c r="R114" s="313"/>
      <c r="S114" s="313"/>
      <c r="T114" s="191"/>
      <c r="U114" s="314" t="str">
        <f>IF(COUNTIF(U10:U62,"KV")=0,"",COUNTIF(U10:U62,"KV"))</f>
        <v/>
      </c>
      <c r="V114" s="312"/>
      <c r="W114" s="313"/>
      <c r="X114" s="313"/>
      <c r="Y114" s="313"/>
      <c r="Z114" s="191"/>
      <c r="AA114" s="314" t="str">
        <f>IF(COUNTIF(AA10:AA62,"KV")=0,"",COUNTIF(AA10:AA62,"KV"))</f>
        <v/>
      </c>
      <c r="AB114" s="312"/>
      <c r="AC114" s="313"/>
      <c r="AD114" s="313"/>
      <c r="AE114" s="313"/>
      <c r="AF114" s="191"/>
      <c r="AG114" s="314" t="str">
        <f>IF(COUNTIF(AG10:AG62,"KV")=0,"",COUNTIF(AG10:AG62,"KV"))</f>
        <v/>
      </c>
      <c r="AH114" s="312"/>
      <c r="AI114" s="313"/>
      <c r="AJ114" s="313"/>
      <c r="AK114" s="313"/>
      <c r="AL114" s="191"/>
      <c r="AM114" s="314" t="str">
        <f>IF(COUNTIF(AM10:AM62,"KV")=0,"",COUNTIF(AM10:AM62,"KV"))</f>
        <v/>
      </c>
      <c r="AN114" s="312"/>
      <c r="AO114" s="313"/>
      <c r="AP114" s="313"/>
      <c r="AQ114" s="313"/>
      <c r="AR114" s="191"/>
      <c r="AS114" s="314" t="str">
        <f>IF(COUNTIF(AS10:AS62,"KV")=0,"",COUNTIF(AS10:AS62,"KV"))</f>
        <v/>
      </c>
      <c r="AT114" s="312"/>
      <c r="AU114" s="313"/>
      <c r="AV114" s="313"/>
      <c r="AW114" s="313"/>
      <c r="AX114" s="191"/>
      <c r="AY114" s="314" t="str">
        <f>IF(COUNTIF(AY10:AY62,"KV")=0,"",COUNTIF(AY10:AY62,"KV"))</f>
        <v/>
      </c>
      <c r="AZ114" s="315"/>
      <c r="BA114" s="313"/>
      <c r="BB114" s="313"/>
      <c r="BC114" s="313"/>
      <c r="BD114" s="191"/>
      <c r="BE114" s="316" t="str">
        <f t="shared" si="143"/>
        <v/>
      </c>
    </row>
    <row r="115" spans="1:57" ht="15.75" customHeight="1" x14ac:dyDescent="0.3">
      <c r="A115" s="323"/>
      <c r="B115" s="324"/>
      <c r="C115" s="325" t="s">
        <v>235</v>
      </c>
      <c r="D115" s="9"/>
      <c r="E115" s="10"/>
      <c r="F115" s="10"/>
      <c r="G115" s="10"/>
      <c r="H115" s="7"/>
      <c r="I115" s="314" t="str">
        <f>IF(COUNTIF(I10:I62,"SZG")=0,"",COUNTIF(I10:I62,"SZG"))</f>
        <v/>
      </c>
      <c r="J115" s="9"/>
      <c r="K115" s="10"/>
      <c r="L115" s="10"/>
      <c r="M115" s="10"/>
      <c r="N115" s="7"/>
      <c r="O115" s="314" t="str">
        <f>IF(COUNTIF(O10:O62,"SZG")=0,"",COUNTIF(O10:O62,"SZG"))</f>
        <v/>
      </c>
      <c r="P115" s="9"/>
      <c r="Q115" s="10"/>
      <c r="R115" s="10"/>
      <c r="S115" s="10"/>
      <c r="T115" s="7"/>
      <c r="U115" s="314" t="str">
        <f>IF(COUNTIF(U10:U62,"SZG")=0,"",COUNTIF(U10:U62,"SZG"))</f>
        <v/>
      </c>
      <c r="V115" s="9"/>
      <c r="W115" s="10"/>
      <c r="X115" s="10"/>
      <c r="Y115" s="10"/>
      <c r="Z115" s="7"/>
      <c r="AA115" s="314" t="str">
        <f>IF(COUNTIF(AA10:AA62,"SZG")=0,"",COUNTIF(AA10:AA62,"SZG"))</f>
        <v/>
      </c>
      <c r="AB115" s="9"/>
      <c r="AC115" s="10"/>
      <c r="AD115" s="10"/>
      <c r="AE115" s="10"/>
      <c r="AF115" s="7"/>
      <c r="AG115" s="314" t="str">
        <f>IF(COUNTIF(AG10:AG62,"SZG")=0,"",COUNTIF(AG10:AG62,"SZG"))</f>
        <v/>
      </c>
      <c r="AH115" s="9"/>
      <c r="AI115" s="10"/>
      <c r="AJ115" s="10"/>
      <c r="AK115" s="10"/>
      <c r="AL115" s="7"/>
      <c r="AM115" s="314" t="str">
        <f>IF(COUNTIF(AM10:AM62,"SZG")=0,"",COUNTIF(AM10:AM62,"SZG"))</f>
        <v/>
      </c>
      <c r="AN115" s="9"/>
      <c r="AO115" s="10"/>
      <c r="AP115" s="10"/>
      <c r="AQ115" s="10"/>
      <c r="AR115" s="7"/>
      <c r="AS115" s="314" t="str">
        <f>IF(COUNTIF(AS10:AS62,"SZG")=0,"",COUNTIF(AS10:AS62,"SZG"))</f>
        <v/>
      </c>
      <c r="AT115" s="9"/>
      <c r="AU115" s="10"/>
      <c r="AV115" s="10"/>
      <c r="AW115" s="10"/>
      <c r="AX115" s="7"/>
      <c r="AY115" s="314" t="str">
        <f>IF(COUNTIF(AY10:AY62,"SZG")=0,"",COUNTIF(AY10:AY62,"SZG"))</f>
        <v/>
      </c>
      <c r="AZ115" s="315"/>
      <c r="BA115" s="313"/>
      <c r="BB115" s="313"/>
      <c r="BC115" s="313"/>
      <c r="BD115" s="191"/>
      <c r="BE115" s="316" t="str">
        <f t="shared" si="143"/>
        <v/>
      </c>
    </row>
    <row r="116" spans="1:57" ht="15.75" customHeight="1" x14ac:dyDescent="0.3">
      <c r="A116" s="323"/>
      <c r="B116" s="324"/>
      <c r="C116" s="325" t="s">
        <v>236</v>
      </c>
      <c r="D116" s="9"/>
      <c r="E116" s="10"/>
      <c r="F116" s="10"/>
      <c r="G116" s="10"/>
      <c r="H116" s="7"/>
      <c r="I116" s="314" t="str">
        <f>IF(COUNTIF(I10:I62,"ZV")=0,"",COUNTIF(I10:I62,"ZV"))</f>
        <v/>
      </c>
      <c r="J116" s="9"/>
      <c r="K116" s="10"/>
      <c r="L116" s="10"/>
      <c r="M116" s="10"/>
      <c r="N116" s="7"/>
      <c r="O116" s="314" t="str">
        <f>IF(COUNTIF(O10:O62,"ZV")=0,"",COUNTIF(O10:O62,"ZV"))</f>
        <v/>
      </c>
      <c r="P116" s="9"/>
      <c r="Q116" s="10"/>
      <c r="R116" s="10"/>
      <c r="S116" s="10"/>
      <c r="T116" s="7"/>
      <c r="U116" s="314" t="str">
        <f>IF(COUNTIF(U10:U62,"ZV")=0,"",COUNTIF(U10:U62,"ZV"))</f>
        <v/>
      </c>
      <c r="V116" s="9"/>
      <c r="W116" s="10"/>
      <c r="X116" s="10"/>
      <c r="Y116" s="10"/>
      <c r="Z116" s="7"/>
      <c r="AA116" s="314" t="str">
        <f>IF(COUNTIF(AA10:AA62,"ZV")=0,"",COUNTIF(AA10:AA62,"ZV"))</f>
        <v/>
      </c>
      <c r="AB116" s="9"/>
      <c r="AC116" s="10"/>
      <c r="AD116" s="10"/>
      <c r="AE116" s="10"/>
      <c r="AF116" s="7"/>
      <c r="AG116" s="314" t="str">
        <f>IF(COUNTIF(AG10:AG62,"ZV")=0,"",COUNTIF(AG10:AG62,"ZV"))</f>
        <v/>
      </c>
      <c r="AH116" s="9"/>
      <c r="AI116" s="10"/>
      <c r="AJ116" s="10"/>
      <c r="AK116" s="10"/>
      <c r="AL116" s="7"/>
      <c r="AM116" s="314" t="str">
        <f>IF(COUNTIF(AM10:AM62,"ZV")=0,"",COUNTIF(AM10:AM62,"ZV"))</f>
        <v/>
      </c>
      <c r="AN116" s="9"/>
      <c r="AO116" s="10"/>
      <c r="AP116" s="10"/>
      <c r="AQ116" s="10"/>
      <c r="AR116" s="7"/>
      <c r="AS116" s="314" t="str">
        <f>IF(COUNTIF(AS10:AS62,"ZV")=0,"",COUNTIF(AS10:AS62,"ZV"))</f>
        <v/>
      </c>
      <c r="AT116" s="9"/>
      <c r="AU116" s="10"/>
      <c r="AV116" s="10"/>
      <c r="AW116" s="10"/>
      <c r="AX116" s="7"/>
      <c r="AY116" s="314" t="str">
        <f>IF(COUNTIF(AY10:AY62,"ZV")=0,"",COUNTIF(AY10:AY62,"ZV"))</f>
        <v/>
      </c>
      <c r="AZ116" s="315"/>
      <c r="BA116" s="313"/>
      <c r="BB116" s="313"/>
      <c r="BC116" s="313"/>
      <c r="BD116" s="191"/>
      <c r="BE116" s="316" t="str">
        <f t="shared" si="143"/>
        <v/>
      </c>
    </row>
    <row r="117" spans="1:57" ht="15.75" customHeight="1" thickBot="1" x14ac:dyDescent="0.35">
      <c r="A117" s="326"/>
      <c r="B117" s="327"/>
      <c r="C117" s="328" t="s">
        <v>237</v>
      </c>
      <c r="D117" s="329"/>
      <c r="E117" s="330"/>
      <c r="F117" s="330"/>
      <c r="G117" s="330"/>
      <c r="H117" s="331"/>
      <c r="I117" s="332">
        <f>IF(SUM(I105:I116)=0,"",SUM(I105:I116))</f>
        <v>5</v>
      </c>
      <c r="J117" s="329"/>
      <c r="K117" s="330"/>
      <c r="L117" s="330"/>
      <c r="M117" s="330"/>
      <c r="N117" s="331"/>
      <c r="O117" s="332">
        <f>IF(SUM(O105:O116)=0,"",SUM(O105:O116))</f>
        <v>9</v>
      </c>
      <c r="P117" s="329"/>
      <c r="Q117" s="330"/>
      <c r="R117" s="330"/>
      <c r="S117" s="330"/>
      <c r="T117" s="331"/>
      <c r="U117" s="332">
        <f>IF(SUM(U105:U116)=0,"",SUM(U105:U116))</f>
        <v>8</v>
      </c>
      <c r="V117" s="329"/>
      <c r="W117" s="330"/>
      <c r="X117" s="330"/>
      <c r="Y117" s="330"/>
      <c r="Z117" s="331"/>
      <c r="AA117" s="332">
        <f>IF(SUM(AA105:AA116)=0,"",SUM(AA105:AA116))</f>
        <v>9</v>
      </c>
      <c r="AB117" s="329"/>
      <c r="AC117" s="330"/>
      <c r="AD117" s="330"/>
      <c r="AE117" s="330"/>
      <c r="AF117" s="331"/>
      <c r="AG117" s="332">
        <f>IF(SUM(AG105:AG116)=0,"",SUM(AG105:AG116))</f>
        <v>2</v>
      </c>
      <c r="AH117" s="329"/>
      <c r="AI117" s="330"/>
      <c r="AJ117" s="330"/>
      <c r="AK117" s="330"/>
      <c r="AL117" s="331"/>
      <c r="AM117" s="332">
        <f>IF(SUM(AM105:AM116)=0,"",SUM(AM105:AM116))</f>
        <v>2</v>
      </c>
      <c r="AN117" s="329"/>
      <c r="AO117" s="330"/>
      <c r="AP117" s="330"/>
      <c r="AQ117" s="330"/>
      <c r="AR117" s="331"/>
      <c r="AS117" s="332">
        <f>IF(SUM(AS105:AS116)=0,"",SUM(AS105:AS116))</f>
        <v>1</v>
      </c>
      <c r="AT117" s="329"/>
      <c r="AU117" s="330"/>
      <c r="AV117" s="330"/>
      <c r="AW117" s="330"/>
      <c r="AX117" s="331"/>
      <c r="AY117" s="332">
        <f>IF(SUM(AY105:AY116)=0,"",SUM(AY105:AY116))</f>
        <v>3</v>
      </c>
      <c r="AZ117" s="333"/>
      <c r="BA117" s="330"/>
      <c r="BB117" s="330"/>
      <c r="BC117" s="330"/>
      <c r="BD117" s="331"/>
      <c r="BE117" s="334">
        <f t="shared" si="143"/>
        <v>39</v>
      </c>
    </row>
    <row r="118" spans="1:57" ht="15.75" customHeight="1" thickTop="1" x14ac:dyDescent="0.25">
      <c r="B118" s="11"/>
      <c r="C118" s="11"/>
    </row>
    <row r="119" spans="1:57" ht="15.75" customHeight="1" x14ac:dyDescent="0.25">
      <c r="B119" s="11"/>
      <c r="C119" s="11"/>
    </row>
    <row r="120" spans="1:57" ht="15.75" customHeight="1" x14ac:dyDescent="0.25">
      <c r="B120" s="11"/>
      <c r="C120" s="11"/>
    </row>
    <row r="121" spans="1:57" ht="15.75" customHeight="1" x14ac:dyDescent="0.25">
      <c r="B121" s="11"/>
      <c r="C121" s="11"/>
    </row>
    <row r="122" spans="1:57" ht="15.75" customHeight="1" x14ac:dyDescent="0.25">
      <c r="B122" s="11"/>
      <c r="C122" s="11"/>
    </row>
    <row r="123" spans="1:57" ht="15.75" customHeight="1" x14ac:dyDescent="0.25">
      <c r="B123" s="11"/>
      <c r="C123" s="11"/>
    </row>
    <row r="124" spans="1:57" ht="15.75" customHeight="1" x14ac:dyDescent="0.25">
      <c r="B124" s="11"/>
      <c r="C124" s="11"/>
    </row>
    <row r="125" spans="1:57" ht="15.75" customHeight="1" x14ac:dyDescent="0.25">
      <c r="B125" s="11"/>
      <c r="C125" s="11"/>
    </row>
    <row r="126" spans="1:57" ht="15.75" customHeight="1" x14ac:dyDescent="0.25">
      <c r="B126" s="11"/>
      <c r="C126" s="11"/>
    </row>
    <row r="127" spans="1:57" ht="15.75" customHeight="1" x14ac:dyDescent="0.25">
      <c r="B127" s="11"/>
      <c r="C127" s="11"/>
    </row>
    <row r="128" spans="1:57" ht="15.75" customHeight="1" x14ac:dyDescent="0.25">
      <c r="B128" s="11"/>
      <c r="C128" s="11"/>
    </row>
    <row r="129" spans="2:3" ht="15.75" customHeight="1" x14ac:dyDescent="0.25">
      <c r="B129" s="11"/>
      <c r="C129" s="11"/>
    </row>
    <row r="130" spans="2:3" ht="15.75" customHeight="1" x14ac:dyDescent="0.25">
      <c r="B130" s="11"/>
      <c r="C130" s="11"/>
    </row>
    <row r="131" spans="2:3" ht="15.75" customHeight="1" x14ac:dyDescent="0.25">
      <c r="B131" s="11"/>
      <c r="C131" s="11"/>
    </row>
    <row r="132" spans="2:3" ht="15.75" customHeight="1" x14ac:dyDescent="0.25">
      <c r="B132" s="11"/>
      <c r="C132" s="11"/>
    </row>
    <row r="133" spans="2:3" ht="15.75" customHeight="1" x14ac:dyDescent="0.25">
      <c r="B133" s="11"/>
      <c r="C133" s="11"/>
    </row>
    <row r="134" spans="2:3" ht="15.75" customHeight="1" x14ac:dyDescent="0.25">
      <c r="B134" s="11"/>
      <c r="C134" s="11"/>
    </row>
    <row r="135" spans="2:3" ht="15.75" customHeight="1" x14ac:dyDescent="0.25">
      <c r="B135" s="11"/>
      <c r="C135" s="11"/>
    </row>
    <row r="136" spans="2:3" ht="15.75" customHeight="1" x14ac:dyDescent="0.25">
      <c r="B136" s="11"/>
      <c r="C136" s="11"/>
    </row>
    <row r="137" spans="2:3" ht="15.75" customHeight="1" x14ac:dyDescent="0.25">
      <c r="B137" s="11"/>
      <c r="C137" s="11"/>
    </row>
    <row r="138" spans="2:3" ht="15.75" customHeight="1" x14ac:dyDescent="0.25">
      <c r="B138" s="11"/>
      <c r="C138" s="11"/>
    </row>
    <row r="139" spans="2:3" ht="15.75" customHeight="1" x14ac:dyDescent="0.25">
      <c r="B139" s="11"/>
      <c r="C139" s="11"/>
    </row>
    <row r="140" spans="2:3" ht="15.75" customHeight="1" x14ac:dyDescent="0.25">
      <c r="B140" s="11"/>
      <c r="C140" s="11"/>
    </row>
    <row r="141" spans="2:3" ht="15.75" customHeight="1" x14ac:dyDescent="0.25">
      <c r="B141" s="11"/>
      <c r="C141" s="11"/>
    </row>
    <row r="142" spans="2:3" ht="15.75" customHeight="1" x14ac:dyDescent="0.25">
      <c r="B142" s="11"/>
      <c r="C142" s="11"/>
    </row>
    <row r="143" spans="2:3" ht="15.75" customHeight="1" x14ac:dyDescent="0.25">
      <c r="B143" s="11"/>
      <c r="C143" s="11"/>
    </row>
    <row r="144" spans="2:3" ht="15.75" customHeight="1" x14ac:dyDescent="0.25">
      <c r="B144" s="11"/>
      <c r="C144" s="11"/>
    </row>
    <row r="145" spans="2:3" ht="15.75" customHeight="1" x14ac:dyDescent="0.25">
      <c r="B145" s="11"/>
      <c r="C145" s="11"/>
    </row>
    <row r="146" spans="2:3" ht="15.75" customHeight="1" x14ac:dyDescent="0.25">
      <c r="B146" s="11"/>
      <c r="C146" s="11"/>
    </row>
    <row r="147" spans="2:3" ht="15.75" customHeight="1" x14ac:dyDescent="0.25">
      <c r="B147" s="11"/>
      <c r="C147" s="11"/>
    </row>
    <row r="148" spans="2:3" ht="15.75" customHeight="1" x14ac:dyDescent="0.25">
      <c r="B148" s="11"/>
      <c r="C148" s="11"/>
    </row>
    <row r="149" spans="2:3" ht="15.75" customHeight="1" x14ac:dyDescent="0.25">
      <c r="B149" s="11"/>
      <c r="C149" s="11"/>
    </row>
    <row r="150" spans="2:3" ht="15.75" customHeight="1" x14ac:dyDescent="0.25">
      <c r="B150" s="11"/>
      <c r="C150" s="11"/>
    </row>
    <row r="151" spans="2:3" ht="15.75" customHeight="1" x14ac:dyDescent="0.25">
      <c r="B151" s="11"/>
      <c r="C151" s="11"/>
    </row>
    <row r="152" spans="2:3" ht="15.75" customHeight="1" x14ac:dyDescent="0.25">
      <c r="B152" s="11"/>
      <c r="C152" s="11"/>
    </row>
    <row r="153" spans="2:3" ht="15.75" customHeight="1" x14ac:dyDescent="0.25">
      <c r="B153" s="11"/>
      <c r="C153" s="11"/>
    </row>
    <row r="154" spans="2:3" ht="15.75" customHeight="1" x14ac:dyDescent="0.25">
      <c r="B154" s="11"/>
      <c r="C154" s="11"/>
    </row>
    <row r="155" spans="2:3" ht="15.75" customHeight="1" x14ac:dyDescent="0.25">
      <c r="B155" s="11"/>
      <c r="C155" s="11"/>
    </row>
    <row r="156" spans="2:3" ht="15.75" customHeight="1" x14ac:dyDescent="0.25">
      <c r="B156" s="11"/>
      <c r="C156" s="11"/>
    </row>
    <row r="157" spans="2:3" ht="15.75" customHeight="1" x14ac:dyDescent="0.25">
      <c r="B157" s="11"/>
      <c r="C157" s="11"/>
    </row>
    <row r="158" spans="2:3" ht="15.75" customHeight="1" x14ac:dyDescent="0.25">
      <c r="B158" s="11"/>
      <c r="C158" s="11"/>
    </row>
    <row r="159" spans="2:3" ht="15.75" customHeight="1" x14ac:dyDescent="0.25">
      <c r="B159" s="11"/>
      <c r="C159" s="11"/>
    </row>
    <row r="160" spans="2:3" ht="15.75" customHeight="1" x14ac:dyDescent="0.25">
      <c r="B160" s="11"/>
      <c r="C160" s="11"/>
    </row>
    <row r="161" spans="2:3" ht="15.75" customHeight="1" x14ac:dyDescent="0.25">
      <c r="B161" s="11"/>
      <c r="C161" s="11"/>
    </row>
    <row r="162" spans="2:3" ht="15.75" customHeight="1" x14ac:dyDescent="0.25">
      <c r="B162" s="11"/>
      <c r="C162" s="11"/>
    </row>
    <row r="163" spans="2:3" ht="15.75" customHeight="1" x14ac:dyDescent="0.25">
      <c r="B163" s="11"/>
      <c r="C163" s="11"/>
    </row>
    <row r="164" spans="2:3" ht="15.75" customHeight="1" x14ac:dyDescent="0.25">
      <c r="B164" s="11"/>
      <c r="C164" s="11"/>
    </row>
    <row r="165" spans="2:3" ht="15.75" customHeight="1" x14ac:dyDescent="0.25">
      <c r="B165" s="11"/>
      <c r="C165" s="11"/>
    </row>
    <row r="166" spans="2:3" ht="15.75" customHeight="1" x14ac:dyDescent="0.25">
      <c r="B166" s="11"/>
      <c r="C166" s="11"/>
    </row>
    <row r="167" spans="2:3" ht="15.75" customHeight="1" x14ac:dyDescent="0.25">
      <c r="B167" s="11"/>
      <c r="C167" s="11"/>
    </row>
    <row r="168" spans="2:3" ht="15.75" customHeight="1" x14ac:dyDescent="0.25">
      <c r="B168" s="11"/>
      <c r="C168" s="11"/>
    </row>
    <row r="169" spans="2:3" ht="15.75" customHeight="1" x14ac:dyDescent="0.25">
      <c r="B169" s="11"/>
      <c r="C169" s="11"/>
    </row>
    <row r="170" spans="2:3" ht="15.75" customHeight="1" x14ac:dyDescent="0.25">
      <c r="B170" s="11"/>
      <c r="C170" s="11"/>
    </row>
    <row r="171" spans="2:3" ht="15.75" customHeight="1" x14ac:dyDescent="0.25">
      <c r="B171" s="11"/>
      <c r="C171" s="11"/>
    </row>
    <row r="172" spans="2:3" ht="15.75" customHeight="1" x14ac:dyDescent="0.25">
      <c r="B172" s="11"/>
      <c r="C172" s="11"/>
    </row>
    <row r="173" spans="2:3" ht="15.75" customHeight="1" x14ac:dyDescent="0.25">
      <c r="B173" s="11"/>
      <c r="C173" s="11"/>
    </row>
    <row r="174" spans="2:3" ht="15.75" customHeight="1" x14ac:dyDescent="0.25">
      <c r="B174" s="11"/>
      <c r="C174" s="11"/>
    </row>
    <row r="175" spans="2:3" ht="15.75" customHeight="1" x14ac:dyDescent="0.25">
      <c r="B175" s="11"/>
      <c r="C175" s="11"/>
    </row>
    <row r="176" spans="2:3" ht="15.75" customHeight="1" x14ac:dyDescent="0.25">
      <c r="B176" s="11"/>
      <c r="C176" s="11"/>
    </row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spans="4:57" ht="15.75" customHeight="1" x14ac:dyDescent="0.25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4:57" ht="15.75" customHeight="1" x14ac:dyDescent="0.25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4:57" ht="15.75" customHeight="1" x14ac:dyDescent="0.25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4:57" ht="15.75" customHeight="1" x14ac:dyDescent="0.25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4:57" ht="15.75" customHeight="1" x14ac:dyDescent="0.25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4:57" ht="15.75" customHeight="1" x14ac:dyDescent="0.25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</row>
    <row r="199" spans="4:57" ht="15.75" customHeight="1" x14ac:dyDescent="0.25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4:57" ht="15.75" customHeight="1" x14ac:dyDescent="0.25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</row>
    <row r="201" spans="4:57" ht="15.75" customHeight="1" x14ac:dyDescent="0.25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</row>
    <row r="202" spans="4:57" ht="15.75" customHeight="1" x14ac:dyDescent="0.25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</row>
    <row r="203" spans="4:57" ht="15.75" customHeight="1" x14ac:dyDescent="0.25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</row>
    <row r="204" spans="4:57" ht="15.75" customHeight="1" x14ac:dyDescent="0.25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</row>
    <row r="205" spans="4:57" ht="15.75" customHeight="1" x14ac:dyDescent="0.25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</row>
    <row r="206" spans="4:57" ht="15.75" customHeight="1" x14ac:dyDescent="0.25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</row>
    <row r="207" spans="4:57" ht="15.75" customHeight="1" x14ac:dyDescent="0.25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</row>
    <row r="208" spans="4:57" ht="15.75" customHeight="1" x14ac:dyDescent="0.25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</row>
    <row r="209" spans="4:57" ht="15.75" customHeight="1" x14ac:dyDescent="0.25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</row>
    <row r="210" spans="4:57" ht="15.75" customHeight="1" x14ac:dyDescent="0.25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</row>
    <row r="211" spans="4:57" x14ac:dyDescent="0.25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</row>
    <row r="212" spans="4:57" x14ac:dyDescent="0.25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</row>
    <row r="213" spans="4:57" x14ac:dyDescent="0.25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</row>
    <row r="214" spans="4:57" x14ac:dyDescent="0.25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</row>
    <row r="215" spans="4:57" x14ac:dyDescent="0.25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</row>
    <row r="216" spans="4:57" x14ac:dyDescent="0.25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</row>
    <row r="217" spans="4:57" x14ac:dyDescent="0.25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</row>
    <row r="218" spans="4:57" x14ac:dyDescent="0.25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</row>
    <row r="219" spans="4:57" x14ac:dyDescent="0.25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</row>
    <row r="220" spans="4:57" x14ac:dyDescent="0.25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</row>
    <row r="221" spans="4:57" x14ac:dyDescent="0.25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</row>
    <row r="222" spans="4:57" x14ac:dyDescent="0.25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</row>
    <row r="223" spans="4:57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</row>
    <row r="224" spans="4:57" x14ac:dyDescent="0.25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</row>
    <row r="225" spans="4:57" x14ac:dyDescent="0.25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</row>
    <row r="226" spans="4:57" x14ac:dyDescent="0.25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</row>
    <row r="227" spans="4:57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</row>
    <row r="228" spans="4:57" x14ac:dyDescent="0.25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</row>
    <row r="229" spans="4:57" x14ac:dyDescent="0.25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</row>
    <row r="230" spans="4:57" x14ac:dyDescent="0.2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</row>
    <row r="231" spans="4:57" x14ac:dyDescent="0.25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</row>
    <row r="232" spans="4:57" x14ac:dyDescent="0.25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</row>
    <row r="233" spans="4:57" x14ac:dyDescent="0.25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</row>
    <row r="234" spans="4:57" x14ac:dyDescent="0.25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</row>
    <row r="235" spans="4:57" x14ac:dyDescent="0.25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</row>
    <row r="236" spans="4:57" x14ac:dyDescent="0.25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</row>
    <row r="237" spans="4:57" x14ac:dyDescent="0.2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</row>
    <row r="238" spans="4:57" x14ac:dyDescent="0.25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</row>
    <row r="239" spans="4:57" x14ac:dyDescent="0.25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</row>
    <row r="240" spans="4:57" x14ac:dyDescent="0.25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</row>
    <row r="241" spans="4:57" x14ac:dyDescent="0.25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</row>
  </sheetData>
  <sheetProtection selectLockedCells="1" selectUnlockedCells="1"/>
  <autoFilter ref="BG1:BG241"/>
  <mergeCells count="79">
    <mergeCell ref="BD68:BE68"/>
    <mergeCell ref="AZ95:BC95"/>
    <mergeCell ref="BD95:BE95"/>
    <mergeCell ref="BD92:BE92"/>
    <mergeCell ref="BD91:BE91"/>
    <mergeCell ref="BD94:BE94"/>
    <mergeCell ref="AZ92:BC92"/>
    <mergeCell ref="BD93:BE93"/>
    <mergeCell ref="AZ91:BC91"/>
    <mergeCell ref="AZ94:BC94"/>
    <mergeCell ref="AZ89:BC89"/>
    <mergeCell ref="BD89:BE89"/>
    <mergeCell ref="BF5:BF8"/>
    <mergeCell ref="BG5:BG8"/>
    <mergeCell ref="A65:BE65"/>
    <mergeCell ref="AF7:AF8"/>
    <mergeCell ref="AZ5:BE6"/>
    <mergeCell ref="AN6:AS6"/>
    <mergeCell ref="V6:AA6"/>
    <mergeCell ref="AD7:AE7"/>
    <mergeCell ref="P52:AY52"/>
    <mergeCell ref="P5:AY5"/>
    <mergeCell ref="P6:U6"/>
    <mergeCell ref="R7:S7"/>
    <mergeCell ref="T7:T8"/>
    <mergeCell ref="D7:E7"/>
    <mergeCell ref="F7:G7"/>
    <mergeCell ref="AT7:AU7"/>
    <mergeCell ref="BD7:BD8"/>
    <mergeCell ref="BE7:BE8"/>
    <mergeCell ref="AZ7:BA7"/>
    <mergeCell ref="BB7:BC7"/>
    <mergeCell ref="P66:AY66"/>
    <mergeCell ref="P9:AY9"/>
    <mergeCell ref="AG7:AG8"/>
    <mergeCell ref="AY7:AY8"/>
    <mergeCell ref="U7:U8"/>
    <mergeCell ref="V7:W7"/>
    <mergeCell ref="AB7:AC7"/>
    <mergeCell ref="AJ7:AK7"/>
    <mergeCell ref="AL7:AL8"/>
    <mergeCell ref="AM7:AM8"/>
    <mergeCell ref="A104:AY104"/>
    <mergeCell ref="AZ96:BC96"/>
    <mergeCell ref="BD96:BE96"/>
    <mergeCell ref="A101:AY101"/>
    <mergeCell ref="A103:AY103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L7:M7"/>
    <mergeCell ref="N7:N8"/>
    <mergeCell ref="D6:I6"/>
    <mergeCell ref="H7:H8"/>
    <mergeCell ref="I7:I8"/>
    <mergeCell ref="AZ93:BC93"/>
    <mergeCell ref="AH7:AI7"/>
    <mergeCell ref="P7:Q7"/>
    <mergeCell ref="AR7:AR8"/>
    <mergeCell ref="P57:AY57"/>
    <mergeCell ref="AV7:AW7"/>
    <mergeCell ref="AX7:AX8"/>
    <mergeCell ref="AS7:AS8"/>
    <mergeCell ref="X7:Y7"/>
    <mergeCell ref="J7:K7"/>
    <mergeCell ref="O7:O8"/>
    <mergeCell ref="J6:O6"/>
    <mergeCell ref="AZ68:BC68"/>
  </mergeCells>
  <phoneticPr fontId="0" type="noConversion"/>
  <pageMargins left="0.25" right="0.25" top="0.75" bottom="0.75" header="0.3" footer="0.3"/>
  <pageSetup paperSize="8" scale="44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G160"/>
  <sheetViews>
    <sheetView zoomScaleNormal="100" workbookViewId="0">
      <pane xSplit="3" ySplit="8" topLeftCell="D27" activePane="bottomRight" state="frozen"/>
      <selection pane="topRight" activeCell="D1" sqref="D1"/>
      <selection pane="bottomLeft" activeCell="A9" sqref="A9"/>
      <selection pane="bottomRight" activeCell="AA36" sqref="AA36"/>
    </sheetView>
  </sheetViews>
  <sheetFormatPr defaultColWidth="10.6640625" defaultRowHeight="15.75" x14ac:dyDescent="0.25"/>
  <cols>
    <col min="1" max="1" width="25" style="72" bestFit="1" customWidth="1"/>
    <col min="2" max="2" width="7.1640625" style="26" customWidth="1"/>
    <col min="3" max="3" width="60.33203125" style="26" customWidth="1"/>
    <col min="4" max="4" width="5.5" style="26" customWidth="1"/>
    <col min="5" max="5" width="6.83203125" style="26" customWidth="1"/>
    <col min="6" max="6" width="5.5" style="26" customWidth="1"/>
    <col min="7" max="7" width="6.83203125" style="26" customWidth="1"/>
    <col min="8" max="8" width="5.5" style="26" customWidth="1"/>
    <col min="9" max="9" width="5.6640625" style="26" bestFit="1" customWidth="1"/>
    <col min="10" max="10" width="5.5" style="26" customWidth="1"/>
    <col min="11" max="11" width="6.83203125" style="26" customWidth="1"/>
    <col min="12" max="12" width="5.5" style="26" customWidth="1"/>
    <col min="13" max="13" width="6.83203125" style="26" customWidth="1"/>
    <col min="14" max="14" width="5.5" style="26" customWidth="1"/>
    <col min="15" max="15" width="5.6640625" style="26" bestFit="1" customWidth="1"/>
    <col min="16" max="16" width="5.5" style="26" bestFit="1" customWidth="1"/>
    <col min="17" max="17" width="6.83203125" style="26" customWidth="1"/>
    <col min="18" max="18" width="5.5" style="26" bestFit="1" customWidth="1"/>
    <col min="19" max="19" width="6.83203125" style="26" customWidth="1"/>
    <col min="20" max="20" width="5.5" style="26" customWidth="1"/>
    <col min="21" max="21" width="5.6640625" style="26" bestFit="1" customWidth="1"/>
    <col min="22" max="22" width="5.5" style="26" bestFit="1" customWidth="1"/>
    <col min="23" max="23" width="6.83203125" style="26" customWidth="1"/>
    <col min="24" max="24" width="5.5" style="26" bestFit="1" customWidth="1"/>
    <col min="25" max="25" width="6.83203125" style="26" customWidth="1"/>
    <col min="26" max="26" width="5.5" style="26" customWidth="1"/>
    <col min="27" max="27" width="5.6640625" style="26" bestFit="1" customWidth="1"/>
    <col min="28" max="28" width="5.5" style="26" customWidth="1"/>
    <col min="29" max="29" width="6.83203125" style="26" customWidth="1"/>
    <col min="30" max="30" width="5.5" style="26" customWidth="1"/>
    <col min="31" max="31" width="6.83203125" style="26" customWidth="1"/>
    <col min="32" max="32" width="5.5" style="26" customWidth="1"/>
    <col min="33" max="33" width="5.6640625" style="26" bestFit="1" customWidth="1"/>
    <col min="34" max="34" width="5.5" style="26" customWidth="1"/>
    <col min="35" max="35" width="6.83203125" style="26" customWidth="1"/>
    <col min="36" max="36" width="5.5" style="26" customWidth="1"/>
    <col min="37" max="37" width="6.83203125" style="26" customWidth="1"/>
    <col min="38" max="38" width="5.5" style="26" customWidth="1"/>
    <col min="39" max="39" width="5.6640625" style="26" bestFit="1" customWidth="1"/>
    <col min="40" max="40" width="5.5" style="26" bestFit="1" customWidth="1"/>
    <col min="41" max="41" width="6.83203125" style="26" customWidth="1"/>
    <col min="42" max="42" width="5.5" style="26" bestFit="1" customWidth="1"/>
    <col min="43" max="43" width="6.83203125" style="26" customWidth="1"/>
    <col min="44" max="44" width="5.5" style="26" customWidth="1"/>
    <col min="45" max="45" width="5.6640625" style="26" bestFit="1" customWidth="1"/>
    <col min="46" max="46" width="5.5" style="26" bestFit="1" customWidth="1"/>
    <col min="47" max="47" width="6.83203125" style="26" customWidth="1"/>
    <col min="48" max="48" width="5.5" style="26" bestFit="1" customWidth="1"/>
    <col min="49" max="49" width="6.83203125" style="26" customWidth="1"/>
    <col min="50" max="50" width="5.5" style="26" customWidth="1"/>
    <col min="51" max="51" width="5.6640625" style="26" bestFit="1" customWidth="1"/>
    <col min="52" max="52" width="6.83203125" style="26" bestFit="1" customWidth="1"/>
    <col min="53" max="53" width="11" style="26" bestFit="1" customWidth="1"/>
    <col min="54" max="54" width="6.83203125" style="26" bestFit="1" customWidth="1"/>
    <col min="55" max="55" width="8.1640625" style="26" bestFit="1" customWidth="1"/>
    <col min="56" max="56" width="6.83203125" style="26" bestFit="1" customWidth="1"/>
    <col min="57" max="57" width="9" style="26" customWidth="1"/>
    <col min="58" max="58" width="36.5" style="26" customWidth="1"/>
    <col min="59" max="59" width="39" style="26" customWidth="1"/>
    <col min="60" max="16384" width="10.6640625" style="26"/>
  </cols>
  <sheetData>
    <row r="1" spans="1:59" ht="21.95" customHeight="1" x14ac:dyDescent="0.2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</row>
    <row r="2" spans="1:59" ht="21.95" customHeight="1" x14ac:dyDescent="0.2">
      <c r="A2" s="628" t="s">
        <v>238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8"/>
      <c r="AU2" s="628"/>
      <c r="AV2" s="628"/>
      <c r="AW2" s="628"/>
      <c r="AX2" s="628"/>
      <c r="AY2" s="628"/>
      <c r="AZ2" s="628"/>
      <c r="BA2" s="628"/>
      <c r="BB2" s="628"/>
      <c r="BC2" s="628"/>
      <c r="BD2" s="628"/>
      <c r="BE2" s="628"/>
    </row>
    <row r="3" spans="1:59" ht="23.25" x14ac:dyDescent="0.2">
      <c r="A3" s="711" t="s">
        <v>239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1"/>
      <c r="BA3" s="711"/>
      <c r="BB3" s="711"/>
      <c r="BC3" s="711"/>
      <c r="BD3" s="711"/>
      <c r="BE3" s="711"/>
    </row>
    <row r="4" spans="1:59" s="27" customFormat="1" ht="23.25" x14ac:dyDescent="0.2">
      <c r="A4" s="628" t="s">
        <v>491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28"/>
      <c r="AX4" s="628"/>
      <c r="AY4" s="628"/>
      <c r="AZ4" s="628"/>
      <c r="BA4" s="628"/>
      <c r="BB4" s="628"/>
      <c r="BC4" s="628"/>
      <c r="BD4" s="628"/>
      <c r="BE4" s="628"/>
    </row>
    <row r="5" spans="1:59" ht="24" customHeight="1" thickBot="1" x14ac:dyDescent="0.25">
      <c r="A5" s="627" t="s">
        <v>2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7"/>
      <c r="AE5" s="627"/>
      <c r="AF5" s="627"/>
      <c r="AG5" s="627"/>
      <c r="AH5" s="627"/>
      <c r="AI5" s="627"/>
      <c r="AJ5" s="627"/>
      <c r="AK5" s="627"/>
      <c r="AL5" s="627"/>
      <c r="AM5" s="627"/>
      <c r="AN5" s="627"/>
      <c r="AO5" s="627"/>
      <c r="AP5" s="627"/>
      <c r="AQ5" s="627"/>
      <c r="AR5" s="627"/>
      <c r="AS5" s="627"/>
      <c r="AT5" s="627"/>
      <c r="AU5" s="627"/>
      <c r="AV5" s="627"/>
      <c r="AW5" s="627"/>
      <c r="AX5" s="627"/>
      <c r="AY5" s="627"/>
      <c r="AZ5" s="627"/>
      <c r="BA5" s="627"/>
      <c r="BB5" s="627"/>
      <c r="BC5" s="627"/>
      <c r="BD5" s="627"/>
      <c r="BE5" s="627"/>
    </row>
    <row r="6" spans="1:59" ht="15.75" customHeight="1" thickTop="1" thickBot="1" x14ac:dyDescent="0.25">
      <c r="A6" s="671" t="s">
        <v>3</v>
      </c>
      <c r="B6" s="674" t="s">
        <v>4</v>
      </c>
      <c r="C6" s="677" t="s">
        <v>5</v>
      </c>
      <c r="D6" s="680" t="s">
        <v>6</v>
      </c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0" t="s">
        <v>6</v>
      </c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1"/>
      <c r="AV6" s="681"/>
      <c r="AW6" s="681"/>
      <c r="AX6" s="681"/>
      <c r="AY6" s="681"/>
      <c r="AZ6" s="697" t="s">
        <v>7</v>
      </c>
      <c r="BA6" s="698"/>
      <c r="BB6" s="698"/>
      <c r="BC6" s="698"/>
      <c r="BD6" s="698"/>
      <c r="BE6" s="699"/>
      <c r="BF6" s="669" t="s">
        <v>8</v>
      </c>
      <c r="BG6" s="669" t="s">
        <v>9</v>
      </c>
    </row>
    <row r="7" spans="1:59" ht="15.75" customHeight="1" x14ac:dyDescent="0.2">
      <c r="A7" s="672"/>
      <c r="B7" s="675"/>
      <c r="C7" s="678"/>
      <c r="D7" s="712" t="s">
        <v>10</v>
      </c>
      <c r="E7" s="704"/>
      <c r="F7" s="704"/>
      <c r="G7" s="704"/>
      <c r="H7" s="704"/>
      <c r="I7" s="713"/>
      <c r="J7" s="703" t="s">
        <v>11</v>
      </c>
      <c r="K7" s="704"/>
      <c r="L7" s="704"/>
      <c r="M7" s="704"/>
      <c r="N7" s="704"/>
      <c r="O7" s="705"/>
      <c r="P7" s="712" t="s">
        <v>12</v>
      </c>
      <c r="Q7" s="704"/>
      <c r="R7" s="704"/>
      <c r="S7" s="704"/>
      <c r="T7" s="704"/>
      <c r="U7" s="713"/>
      <c r="V7" s="703" t="s">
        <v>13</v>
      </c>
      <c r="W7" s="704"/>
      <c r="X7" s="704"/>
      <c r="Y7" s="704"/>
      <c r="Z7" s="704"/>
      <c r="AA7" s="713"/>
      <c r="AB7" s="712" t="s">
        <v>14</v>
      </c>
      <c r="AC7" s="704"/>
      <c r="AD7" s="704"/>
      <c r="AE7" s="704"/>
      <c r="AF7" s="704"/>
      <c r="AG7" s="713"/>
      <c r="AH7" s="703" t="s">
        <v>15</v>
      </c>
      <c r="AI7" s="704"/>
      <c r="AJ7" s="704"/>
      <c r="AK7" s="704"/>
      <c r="AL7" s="704"/>
      <c r="AM7" s="705"/>
      <c r="AN7" s="712" t="s">
        <v>16</v>
      </c>
      <c r="AO7" s="704"/>
      <c r="AP7" s="704"/>
      <c r="AQ7" s="704"/>
      <c r="AR7" s="704"/>
      <c r="AS7" s="713"/>
      <c r="AT7" s="703" t="s">
        <v>17</v>
      </c>
      <c r="AU7" s="704"/>
      <c r="AV7" s="704"/>
      <c r="AW7" s="704"/>
      <c r="AX7" s="704"/>
      <c r="AY7" s="713"/>
      <c r="AZ7" s="700"/>
      <c r="BA7" s="701"/>
      <c r="BB7" s="701"/>
      <c r="BC7" s="701"/>
      <c r="BD7" s="701"/>
      <c r="BE7" s="702"/>
      <c r="BF7" s="693"/>
      <c r="BG7" s="670"/>
    </row>
    <row r="8" spans="1:59" ht="15.75" customHeight="1" x14ac:dyDescent="0.2">
      <c r="A8" s="672"/>
      <c r="B8" s="675"/>
      <c r="C8" s="678"/>
      <c r="D8" s="688" t="s">
        <v>18</v>
      </c>
      <c r="E8" s="683"/>
      <c r="F8" s="682" t="s">
        <v>19</v>
      </c>
      <c r="G8" s="683"/>
      <c r="H8" s="684" t="s">
        <v>20</v>
      </c>
      <c r="I8" s="686" t="s">
        <v>240</v>
      </c>
      <c r="J8" s="694" t="s">
        <v>18</v>
      </c>
      <c r="K8" s="683"/>
      <c r="L8" s="682" t="s">
        <v>19</v>
      </c>
      <c r="M8" s="683"/>
      <c r="N8" s="684" t="s">
        <v>20</v>
      </c>
      <c r="O8" s="689" t="s">
        <v>240</v>
      </c>
      <c r="P8" s="688" t="s">
        <v>18</v>
      </c>
      <c r="Q8" s="683"/>
      <c r="R8" s="682" t="s">
        <v>19</v>
      </c>
      <c r="S8" s="683"/>
      <c r="T8" s="684" t="s">
        <v>20</v>
      </c>
      <c r="U8" s="686" t="s">
        <v>240</v>
      </c>
      <c r="V8" s="694" t="s">
        <v>18</v>
      </c>
      <c r="W8" s="683"/>
      <c r="X8" s="682" t="s">
        <v>19</v>
      </c>
      <c r="Y8" s="683"/>
      <c r="Z8" s="684" t="s">
        <v>20</v>
      </c>
      <c r="AA8" s="695" t="s">
        <v>240</v>
      </c>
      <c r="AB8" s="688" t="s">
        <v>18</v>
      </c>
      <c r="AC8" s="683"/>
      <c r="AD8" s="682" t="s">
        <v>19</v>
      </c>
      <c r="AE8" s="683"/>
      <c r="AF8" s="684" t="s">
        <v>20</v>
      </c>
      <c r="AG8" s="686" t="s">
        <v>240</v>
      </c>
      <c r="AH8" s="694" t="s">
        <v>18</v>
      </c>
      <c r="AI8" s="683"/>
      <c r="AJ8" s="682" t="s">
        <v>19</v>
      </c>
      <c r="AK8" s="683"/>
      <c r="AL8" s="684" t="s">
        <v>20</v>
      </c>
      <c r="AM8" s="689" t="s">
        <v>240</v>
      </c>
      <c r="AN8" s="688" t="s">
        <v>18</v>
      </c>
      <c r="AO8" s="683"/>
      <c r="AP8" s="682" t="s">
        <v>19</v>
      </c>
      <c r="AQ8" s="683"/>
      <c r="AR8" s="684" t="s">
        <v>20</v>
      </c>
      <c r="AS8" s="686" t="s">
        <v>240</v>
      </c>
      <c r="AT8" s="694" t="s">
        <v>18</v>
      </c>
      <c r="AU8" s="683"/>
      <c r="AV8" s="682" t="s">
        <v>19</v>
      </c>
      <c r="AW8" s="683"/>
      <c r="AX8" s="684" t="s">
        <v>20</v>
      </c>
      <c r="AY8" s="695" t="s">
        <v>240</v>
      </c>
      <c r="AZ8" s="694" t="s">
        <v>18</v>
      </c>
      <c r="BA8" s="683"/>
      <c r="BB8" s="682" t="s">
        <v>19</v>
      </c>
      <c r="BC8" s="683"/>
      <c r="BD8" s="684" t="s">
        <v>20</v>
      </c>
      <c r="BE8" s="714" t="s">
        <v>23</v>
      </c>
      <c r="BF8" s="693"/>
      <c r="BG8" s="670"/>
    </row>
    <row r="9" spans="1:59" ht="80.099999999999994" customHeight="1" thickBot="1" x14ac:dyDescent="0.25">
      <c r="A9" s="673"/>
      <c r="B9" s="676"/>
      <c r="C9" s="679"/>
      <c r="D9" s="28" t="s">
        <v>241</v>
      </c>
      <c r="E9" s="29" t="s">
        <v>242</v>
      </c>
      <c r="F9" s="30" t="s">
        <v>241</v>
      </c>
      <c r="G9" s="29" t="s">
        <v>242</v>
      </c>
      <c r="H9" s="685"/>
      <c r="I9" s="687"/>
      <c r="J9" s="31" t="s">
        <v>241</v>
      </c>
      <c r="K9" s="29" t="s">
        <v>242</v>
      </c>
      <c r="L9" s="30" t="s">
        <v>241</v>
      </c>
      <c r="M9" s="29" t="s">
        <v>242</v>
      </c>
      <c r="N9" s="685"/>
      <c r="O9" s="690"/>
      <c r="P9" s="28" t="s">
        <v>241</v>
      </c>
      <c r="Q9" s="29" t="s">
        <v>242</v>
      </c>
      <c r="R9" s="30" t="s">
        <v>241</v>
      </c>
      <c r="S9" s="29" t="s">
        <v>242</v>
      </c>
      <c r="T9" s="685"/>
      <c r="U9" s="687"/>
      <c r="V9" s="31" t="s">
        <v>241</v>
      </c>
      <c r="W9" s="29" t="s">
        <v>242</v>
      </c>
      <c r="X9" s="30" t="s">
        <v>241</v>
      </c>
      <c r="Y9" s="29" t="s">
        <v>242</v>
      </c>
      <c r="Z9" s="685"/>
      <c r="AA9" s="696"/>
      <c r="AB9" s="28" t="s">
        <v>241</v>
      </c>
      <c r="AC9" s="29" t="s">
        <v>242</v>
      </c>
      <c r="AD9" s="30" t="s">
        <v>241</v>
      </c>
      <c r="AE9" s="29" t="s">
        <v>242</v>
      </c>
      <c r="AF9" s="685"/>
      <c r="AG9" s="687"/>
      <c r="AH9" s="31" t="s">
        <v>241</v>
      </c>
      <c r="AI9" s="29" t="s">
        <v>242</v>
      </c>
      <c r="AJ9" s="30" t="s">
        <v>241</v>
      </c>
      <c r="AK9" s="29" t="s">
        <v>242</v>
      </c>
      <c r="AL9" s="685"/>
      <c r="AM9" s="690"/>
      <c r="AN9" s="28" t="s">
        <v>241</v>
      </c>
      <c r="AO9" s="29" t="s">
        <v>242</v>
      </c>
      <c r="AP9" s="30" t="s">
        <v>241</v>
      </c>
      <c r="AQ9" s="29" t="s">
        <v>242</v>
      </c>
      <c r="AR9" s="685"/>
      <c r="AS9" s="687"/>
      <c r="AT9" s="31" t="s">
        <v>241</v>
      </c>
      <c r="AU9" s="29" t="s">
        <v>242</v>
      </c>
      <c r="AV9" s="30" t="s">
        <v>241</v>
      </c>
      <c r="AW9" s="29" t="s">
        <v>242</v>
      </c>
      <c r="AX9" s="685"/>
      <c r="AY9" s="696"/>
      <c r="AZ9" s="31" t="s">
        <v>241</v>
      </c>
      <c r="BA9" s="29" t="s">
        <v>243</v>
      </c>
      <c r="BB9" s="30" t="s">
        <v>241</v>
      </c>
      <c r="BC9" s="29" t="s">
        <v>243</v>
      </c>
      <c r="BD9" s="685"/>
      <c r="BE9" s="715"/>
      <c r="BF9" s="693"/>
      <c r="BG9" s="670"/>
    </row>
    <row r="10" spans="1:59" s="36" customFormat="1" ht="15.75" customHeight="1" thickBot="1" x14ac:dyDescent="0.35">
      <c r="A10" s="32"/>
      <c r="B10" s="33"/>
      <c r="C10" s="34" t="s">
        <v>244</v>
      </c>
      <c r="D10" s="35">
        <f>SUM(SZAK!D64)</f>
        <v>0</v>
      </c>
      <c r="E10" s="35">
        <f>SUM(SZAK!E64)</f>
        <v>0</v>
      </c>
      <c r="F10" s="35">
        <f>SUM(SZAK!F64)</f>
        <v>30</v>
      </c>
      <c r="G10" s="35">
        <f>SUM(SZAK!G64)</f>
        <v>600</v>
      </c>
      <c r="H10" s="35">
        <f>SUM(SZAK!H64)</f>
        <v>27</v>
      </c>
      <c r="I10" s="35">
        <f>SUM(SZAK!I64)</f>
        <v>0</v>
      </c>
      <c r="J10" s="35">
        <f>SUM(SZAK!J64)</f>
        <v>17</v>
      </c>
      <c r="K10" s="35">
        <f>SUM(SZAK!K64)</f>
        <v>238</v>
      </c>
      <c r="L10" s="35">
        <f>SUM(SZAK!L64)</f>
        <v>15</v>
      </c>
      <c r="M10" s="35">
        <f>SUM(SZAK!M64)</f>
        <v>210</v>
      </c>
      <c r="N10" s="35">
        <f>SUM(SZAK!N64)</f>
        <v>30</v>
      </c>
      <c r="O10" s="35">
        <f>SUM(SZAK!O64)</f>
        <v>0</v>
      </c>
      <c r="P10" s="35">
        <f>SUM(SZAK!P64)</f>
        <v>9</v>
      </c>
      <c r="Q10" s="35">
        <f>SUM(SZAK!Q64)</f>
        <v>126</v>
      </c>
      <c r="R10" s="35">
        <f>SUM(SZAK!R64)</f>
        <v>22</v>
      </c>
      <c r="S10" s="35">
        <f>SUM(SZAK!S64)</f>
        <v>318</v>
      </c>
      <c r="T10" s="35">
        <f>SUM(SZAK!T64)</f>
        <v>28</v>
      </c>
      <c r="U10" s="35">
        <f>SUM(SZAK!U64)</f>
        <v>0</v>
      </c>
      <c r="V10" s="35">
        <f>SUM(SZAK!V64)</f>
        <v>14</v>
      </c>
      <c r="W10" s="35">
        <f>SUM(SZAK!W64)</f>
        <v>196</v>
      </c>
      <c r="X10" s="35">
        <f>SUM(SZAK!X64)</f>
        <v>18</v>
      </c>
      <c r="Y10" s="35">
        <f>SUM(SZAK!Y64)</f>
        <v>266</v>
      </c>
      <c r="Z10" s="35">
        <f>SUM(SZAK!Z64)</f>
        <v>29</v>
      </c>
      <c r="AA10" s="35">
        <f>SUM(SZAK!AA64)</f>
        <v>0</v>
      </c>
      <c r="AB10" s="35">
        <f>SUM(SZAK!AB64)</f>
        <v>4</v>
      </c>
      <c r="AC10" s="35">
        <f>SUM(SZAK!AC64)</f>
        <v>56</v>
      </c>
      <c r="AD10" s="35">
        <f>SUM(SZAK!AD64)</f>
        <v>4</v>
      </c>
      <c r="AE10" s="35">
        <f>SUM(SZAK!AE64)</f>
        <v>56</v>
      </c>
      <c r="AF10" s="35">
        <f>SUM(SZAK!AF64)</f>
        <v>7</v>
      </c>
      <c r="AG10" s="35">
        <f>SUM(SZAK!AG64)</f>
        <v>0</v>
      </c>
      <c r="AH10" s="35">
        <f>SUM(SZAK!AH64)</f>
        <v>3</v>
      </c>
      <c r="AI10" s="35">
        <f>SUM(SZAK!AI64)</f>
        <v>42</v>
      </c>
      <c r="AJ10" s="35">
        <f>SUM(SZAK!AJ64)</f>
        <v>3</v>
      </c>
      <c r="AK10" s="35">
        <f>SUM(SZAK!AK64)</f>
        <v>42</v>
      </c>
      <c r="AL10" s="35">
        <f>SUM(SZAK!AL64)</f>
        <v>7</v>
      </c>
      <c r="AM10" s="35">
        <f>SUM(SZAK!AM64)</f>
        <v>0</v>
      </c>
      <c r="AN10" s="35">
        <f>SUM(SZAK!AN64)</f>
        <v>2</v>
      </c>
      <c r="AO10" s="35">
        <f>SUM(SZAK!AO64)</f>
        <v>28</v>
      </c>
      <c r="AP10" s="35">
        <f>SUM(SZAK!AP64)</f>
        <v>2</v>
      </c>
      <c r="AQ10" s="35">
        <f>SUM(SZAK!AQ64)</f>
        <v>28</v>
      </c>
      <c r="AR10" s="35">
        <f>SUM(SZAK!AR64)</f>
        <v>5</v>
      </c>
      <c r="AS10" s="35">
        <f>SUM(SZAK!AS64)</f>
        <v>0</v>
      </c>
      <c r="AT10" s="35">
        <f>SUM(SZAK!AT64)</f>
        <v>2</v>
      </c>
      <c r="AU10" s="35">
        <f>SUM(SZAK!AU64)</f>
        <v>28</v>
      </c>
      <c r="AV10" s="35">
        <f>SUM(SZAK!AV64)</f>
        <v>5</v>
      </c>
      <c r="AW10" s="35">
        <f>SUM(SZAK!AW64)</f>
        <v>71</v>
      </c>
      <c r="AX10" s="35">
        <f>SUM(SZAK!AX64)</f>
        <v>13</v>
      </c>
      <c r="AY10" s="35">
        <f>SUM(SZAK!AY64)</f>
        <v>0</v>
      </c>
      <c r="AZ10" s="35">
        <f>SUM(SZAK!AZ64)</f>
        <v>51</v>
      </c>
      <c r="BA10" s="35">
        <f>SUM(SZAK!BA64)</f>
        <v>714</v>
      </c>
      <c r="BB10" s="35">
        <f>SUM(SZAK!BB64)</f>
        <v>99</v>
      </c>
      <c r="BC10" s="35">
        <f>SUM(SZAK!BC64)</f>
        <v>1577</v>
      </c>
      <c r="BD10" s="35">
        <f>SUM(SZAK!BD64)</f>
        <v>146</v>
      </c>
      <c r="BE10" s="35">
        <f>SUM(SZAK!BE64)</f>
        <v>150</v>
      </c>
      <c r="BF10" s="335"/>
      <c r="BG10" s="335"/>
    </row>
    <row r="11" spans="1:59" s="36" customFormat="1" ht="15.75" customHeight="1" x14ac:dyDescent="0.3">
      <c r="A11" s="37" t="s">
        <v>11</v>
      </c>
      <c r="B11" s="38"/>
      <c r="C11" s="336" t="s">
        <v>245</v>
      </c>
      <c r="D11" s="337"/>
      <c r="E11" s="338"/>
      <c r="F11" s="339"/>
      <c r="G11" s="338"/>
      <c r="H11" s="339"/>
      <c r="I11" s="340"/>
      <c r="J11" s="339"/>
      <c r="K11" s="338"/>
      <c r="L11" s="339"/>
      <c r="M11" s="338"/>
      <c r="N11" s="339"/>
      <c r="O11" s="340"/>
      <c r="P11" s="339"/>
      <c r="Q11" s="338"/>
      <c r="R11" s="339"/>
      <c r="S11" s="338"/>
      <c r="T11" s="339"/>
      <c r="U11" s="340"/>
      <c r="V11" s="339"/>
      <c r="W11" s="338"/>
      <c r="X11" s="339"/>
      <c r="Y11" s="338"/>
      <c r="Z11" s="339"/>
      <c r="AA11" s="39"/>
      <c r="AB11" s="337"/>
      <c r="AC11" s="338"/>
      <c r="AD11" s="339"/>
      <c r="AE11" s="338"/>
      <c r="AF11" s="339"/>
      <c r="AG11" s="340"/>
      <c r="AH11" s="339"/>
      <c r="AI11" s="338"/>
      <c r="AJ11" s="339"/>
      <c r="AK11" s="338"/>
      <c r="AL11" s="339"/>
      <c r="AM11" s="340"/>
      <c r="AN11" s="339"/>
      <c r="AO11" s="338"/>
      <c r="AP11" s="339"/>
      <c r="AQ11" s="338"/>
      <c r="AR11" s="339"/>
      <c r="AS11" s="340"/>
      <c r="AT11" s="339"/>
      <c r="AU11" s="338"/>
      <c r="AV11" s="339"/>
      <c r="AW11" s="338"/>
      <c r="AX11" s="339"/>
      <c r="AY11" s="39"/>
      <c r="AZ11" s="40"/>
      <c r="BA11" s="40"/>
      <c r="BB11" s="40"/>
      <c r="BC11" s="40"/>
      <c r="BD11" s="40"/>
      <c r="BE11" s="41"/>
      <c r="BF11" s="341"/>
      <c r="BG11" s="341"/>
    </row>
    <row r="12" spans="1:59" ht="15.75" customHeight="1" x14ac:dyDescent="0.25">
      <c r="A12" s="342" t="s">
        <v>246</v>
      </c>
      <c r="B12" s="343" t="s">
        <v>142</v>
      </c>
      <c r="C12" s="534" t="s">
        <v>247</v>
      </c>
      <c r="D12" s="183"/>
      <c r="E12" s="184" t="str">
        <f>IF(D12*14=0,"",D12*14)</f>
        <v/>
      </c>
      <c r="F12" s="183"/>
      <c r="G12" s="184" t="str">
        <f>IF(F12*14=0,"",F12*14)</f>
        <v/>
      </c>
      <c r="H12" s="183"/>
      <c r="I12" s="185"/>
      <c r="J12" s="186"/>
      <c r="K12" s="184" t="str">
        <f>IF(J12*14=0,"",J12*14)</f>
        <v/>
      </c>
      <c r="L12" s="183"/>
      <c r="M12" s="184" t="str">
        <f>IF(L12*14=0,"",L12*14)</f>
        <v/>
      </c>
      <c r="N12" s="183"/>
      <c r="O12" s="187"/>
      <c r="P12" s="183"/>
      <c r="Q12" s="184" t="str">
        <f>IF(P12*14=0,"",P12*14)</f>
        <v/>
      </c>
      <c r="R12" s="183"/>
      <c r="S12" s="184" t="str">
        <f>IF(R12*14=0,"",R12*14)</f>
        <v/>
      </c>
      <c r="T12" s="183"/>
      <c r="U12" s="185"/>
      <c r="V12" s="186"/>
      <c r="W12" s="184" t="str">
        <f>IF(V12*14=0,"",V12*14)</f>
        <v/>
      </c>
      <c r="X12" s="183"/>
      <c r="Y12" s="184" t="str">
        <f>IF(X12*14=0,"",X12*14)</f>
        <v/>
      </c>
      <c r="Z12" s="183"/>
      <c r="AA12" s="187"/>
      <c r="AB12" s="344">
        <v>1</v>
      </c>
      <c r="AC12" s="184">
        <f t="shared" ref="AC12:AC18" si="0">IF(AB12*14=0,"",AB12*14)</f>
        <v>14</v>
      </c>
      <c r="AD12" s="345">
        <v>3</v>
      </c>
      <c r="AE12" s="184">
        <f t="shared" ref="AE12:AE18" si="1">IF(AD12*14=0,"",AD12*14)</f>
        <v>42</v>
      </c>
      <c r="AF12" s="345">
        <v>5</v>
      </c>
      <c r="AG12" s="346" t="s">
        <v>30</v>
      </c>
      <c r="AH12" s="186"/>
      <c r="AI12" s="184" t="str">
        <f>IF(AH12*14=0,"",AH12*14)</f>
        <v/>
      </c>
      <c r="AJ12" s="183"/>
      <c r="AK12" s="184" t="str">
        <f>IF(AJ12*14=0,"",AJ12*14)</f>
        <v/>
      </c>
      <c r="AL12" s="183"/>
      <c r="AM12" s="187"/>
      <c r="AN12" s="186"/>
      <c r="AO12" s="184" t="str">
        <f>IF(AN12*14=0,"",AN12*14)</f>
        <v/>
      </c>
      <c r="AP12" s="188"/>
      <c r="AQ12" s="184" t="str">
        <f t="shared" ref="AQ12:AQ21" si="2">IF(AP12*14=0,"",AP12*14)</f>
        <v/>
      </c>
      <c r="AR12" s="188"/>
      <c r="AS12" s="189"/>
      <c r="AT12" s="183"/>
      <c r="AU12" s="184" t="str">
        <f>IF(AT12*14=0,"",AT12*14)</f>
        <v/>
      </c>
      <c r="AV12" s="183"/>
      <c r="AW12" s="184" t="str">
        <f t="shared" ref="AW12:AW28" si="3">IF(AV12*14=0,"",AV12*14)</f>
        <v/>
      </c>
      <c r="AX12" s="183"/>
      <c r="AY12" s="183"/>
      <c r="AZ12" s="190">
        <f t="shared" ref="AZ12:AZ29" si="4">IF(D12+J12+P12+V12+AB12+AH12+AN12+AT12=0,"",D12+J12+P12+V12+AB12+AH12+AN12+AT12)</f>
        <v>1</v>
      </c>
      <c r="BA12" s="184">
        <f t="shared" ref="BA12:BA29" si="5">IF((D12+J12+P12+V12+AB12+AH12+AN12+AT12)*14=0,"",(D12+J12+P12+V12+AB12+AH12+AN12+AT12)*14)</f>
        <v>14</v>
      </c>
      <c r="BB12" s="191">
        <f t="shared" ref="BB12:BB29" si="6">IF(F12+L12+R12+X12+AD12+AJ12+AP12+AV12=0,"",F12+L12+R12+X12+AD12+AJ12+AP12+AV12)</f>
        <v>3</v>
      </c>
      <c r="BC12" s="184">
        <f t="shared" ref="BC12:BC29" si="7">IF((L12+F12+R12+X12+AD12+AJ12+AP12+AV12)*14=0,"",(L12+F12+R12+X12+AD12+AJ12+AP12+AV12)*14)</f>
        <v>42</v>
      </c>
      <c r="BD12" s="191">
        <f t="shared" ref="BD12:BD29" si="8">IF(N12+H12+T12+Z12+AF12+AL12+AR12+AX12=0,"",N12+H12+T12+Z12+AF12+AL12+AR12+AX12)</f>
        <v>5</v>
      </c>
      <c r="BE12" s="192">
        <f t="shared" ref="BE12:BE29" si="9">IF(D12+F12+L12+J12+P12+R12+V12+X12+AB12+AD12+AH12+AJ12+AN12+AP12+AT12+AV12=0,"",D12+F12+L12+J12+P12+R12+V12+X12+AB12+AD12+AH12+AJ12+AN12+AP12+AT12+AV12)</f>
        <v>4</v>
      </c>
      <c r="BF12" s="347" t="s">
        <v>248</v>
      </c>
      <c r="BG12" s="347" t="s">
        <v>73</v>
      </c>
    </row>
    <row r="13" spans="1:59" ht="15.75" customHeight="1" x14ac:dyDescent="0.25">
      <c r="A13" s="342" t="s">
        <v>249</v>
      </c>
      <c r="B13" s="343" t="s">
        <v>142</v>
      </c>
      <c r="C13" s="535" t="s">
        <v>250</v>
      </c>
      <c r="D13" s="183"/>
      <c r="E13" s="184" t="str">
        <f t="shared" ref="E13:E29" si="10">IF(D13*14=0,"",D13*14)</f>
        <v/>
      </c>
      <c r="F13" s="183"/>
      <c r="G13" s="184" t="str">
        <f t="shared" ref="G13:G29" si="11">IF(F13*14=0,"",F13*14)</f>
        <v/>
      </c>
      <c r="H13" s="183"/>
      <c r="I13" s="185"/>
      <c r="J13" s="186"/>
      <c r="K13" s="184" t="str">
        <f t="shared" ref="K13:K29" si="12">IF(J13*14=0,"",J13*14)</f>
        <v/>
      </c>
      <c r="L13" s="183"/>
      <c r="M13" s="184" t="str">
        <f t="shared" ref="M13:M29" si="13">IF(L13*14=0,"",L13*14)</f>
        <v/>
      </c>
      <c r="N13" s="183"/>
      <c r="O13" s="187"/>
      <c r="P13" s="183"/>
      <c r="Q13" s="184" t="str">
        <f t="shared" ref="Q13:Q29" si="14">IF(P13*14=0,"",P13*14)</f>
        <v/>
      </c>
      <c r="R13" s="183"/>
      <c r="S13" s="184" t="str">
        <f t="shared" ref="S13:S29" si="15">IF(R13*14=0,"",R13*14)</f>
        <v/>
      </c>
      <c r="T13" s="183"/>
      <c r="U13" s="185"/>
      <c r="V13" s="186"/>
      <c r="W13" s="184" t="str">
        <f t="shared" ref="W13:W29" si="16">IF(V13*14=0,"",V13*14)</f>
        <v/>
      </c>
      <c r="X13" s="183"/>
      <c r="Y13" s="184" t="str">
        <f t="shared" ref="Y13:Y29" si="17">IF(X13*14=0,"",X13*14)</f>
        <v/>
      </c>
      <c r="Z13" s="183"/>
      <c r="AA13" s="187"/>
      <c r="AB13" s="344">
        <v>2</v>
      </c>
      <c r="AC13" s="184">
        <f t="shared" si="0"/>
        <v>28</v>
      </c>
      <c r="AD13" s="345">
        <v>2</v>
      </c>
      <c r="AE13" s="184">
        <f t="shared" si="1"/>
        <v>28</v>
      </c>
      <c r="AF13" s="348">
        <v>5</v>
      </c>
      <c r="AG13" s="346" t="s">
        <v>28</v>
      </c>
      <c r="AH13" s="186"/>
      <c r="AI13" s="184" t="str">
        <f>IF(AH13*14=0,"",AH13*14)</f>
        <v/>
      </c>
      <c r="AJ13" s="183"/>
      <c r="AK13" s="184" t="str">
        <f>IF(AJ13*14=0,"",AJ13*14)</f>
        <v/>
      </c>
      <c r="AL13" s="183"/>
      <c r="AM13" s="187"/>
      <c r="AN13" s="186"/>
      <c r="AO13" s="184" t="str">
        <f>IF(AN13*14=0,"",AN13*14)</f>
        <v/>
      </c>
      <c r="AP13" s="188"/>
      <c r="AQ13" s="184" t="str">
        <f t="shared" si="2"/>
        <v/>
      </c>
      <c r="AR13" s="188"/>
      <c r="AS13" s="189"/>
      <c r="AT13" s="183"/>
      <c r="AU13" s="184" t="str">
        <f t="shared" ref="AU13:AU29" si="18">IF(AT13*14=0,"",AT13*14)</f>
        <v/>
      </c>
      <c r="AV13" s="183"/>
      <c r="AW13" s="184" t="str">
        <f t="shared" si="3"/>
        <v/>
      </c>
      <c r="AX13" s="183"/>
      <c r="AY13" s="183"/>
      <c r="AZ13" s="190">
        <f t="shared" si="4"/>
        <v>2</v>
      </c>
      <c r="BA13" s="184">
        <f t="shared" si="5"/>
        <v>28</v>
      </c>
      <c r="BB13" s="191">
        <f t="shared" si="6"/>
        <v>2</v>
      </c>
      <c r="BC13" s="184">
        <f t="shared" si="7"/>
        <v>28</v>
      </c>
      <c r="BD13" s="191">
        <f t="shared" si="8"/>
        <v>5</v>
      </c>
      <c r="BE13" s="192">
        <f t="shared" si="9"/>
        <v>4</v>
      </c>
      <c r="BF13" s="347" t="s">
        <v>170</v>
      </c>
      <c r="BG13" s="347" t="s">
        <v>171</v>
      </c>
    </row>
    <row r="14" spans="1:59" ht="15.75" customHeight="1" x14ac:dyDescent="0.25">
      <c r="A14" s="342" t="s">
        <v>251</v>
      </c>
      <c r="B14" s="343" t="s">
        <v>142</v>
      </c>
      <c r="C14" s="535" t="s">
        <v>252</v>
      </c>
      <c r="D14" s="183"/>
      <c r="E14" s="184" t="str">
        <f t="shared" si="10"/>
        <v/>
      </c>
      <c r="F14" s="183"/>
      <c r="G14" s="184" t="str">
        <f t="shared" si="11"/>
        <v/>
      </c>
      <c r="H14" s="183"/>
      <c r="I14" s="185"/>
      <c r="J14" s="186"/>
      <c r="K14" s="184" t="str">
        <f t="shared" si="12"/>
        <v/>
      </c>
      <c r="L14" s="183"/>
      <c r="M14" s="184" t="str">
        <f t="shared" si="13"/>
        <v/>
      </c>
      <c r="N14" s="183"/>
      <c r="O14" s="187"/>
      <c r="P14" s="183"/>
      <c r="Q14" s="184" t="str">
        <f t="shared" si="14"/>
        <v/>
      </c>
      <c r="R14" s="183"/>
      <c r="S14" s="184" t="str">
        <f t="shared" si="15"/>
        <v/>
      </c>
      <c r="T14" s="183"/>
      <c r="U14" s="185"/>
      <c r="V14" s="186"/>
      <c r="W14" s="184" t="str">
        <f t="shared" si="16"/>
        <v/>
      </c>
      <c r="X14" s="183"/>
      <c r="Y14" s="184" t="str">
        <f t="shared" si="17"/>
        <v/>
      </c>
      <c r="Z14" s="183"/>
      <c r="AA14" s="187"/>
      <c r="AB14" s="344">
        <v>2</v>
      </c>
      <c r="AC14" s="184">
        <f t="shared" si="0"/>
        <v>28</v>
      </c>
      <c r="AD14" s="345">
        <v>2</v>
      </c>
      <c r="AE14" s="184">
        <f t="shared" si="1"/>
        <v>28</v>
      </c>
      <c r="AF14" s="348">
        <v>5</v>
      </c>
      <c r="AG14" s="346" t="s">
        <v>30</v>
      </c>
      <c r="AH14" s="186"/>
      <c r="AI14" s="184" t="str">
        <f>IF(AH14*14=0,"",AH14*14)</f>
        <v/>
      </c>
      <c r="AJ14" s="183"/>
      <c r="AK14" s="184" t="str">
        <f>IF(AJ14*14=0,"",AJ14*14)</f>
        <v/>
      </c>
      <c r="AL14" s="183"/>
      <c r="AM14" s="187"/>
      <c r="AN14" s="186"/>
      <c r="AO14" s="184" t="str">
        <f>IF(AN14*14=0,"",AN14*14)</f>
        <v/>
      </c>
      <c r="AP14" s="188"/>
      <c r="AQ14" s="184" t="str">
        <f t="shared" si="2"/>
        <v/>
      </c>
      <c r="AR14" s="188"/>
      <c r="AS14" s="189"/>
      <c r="AT14" s="183"/>
      <c r="AU14" s="184" t="str">
        <f t="shared" si="18"/>
        <v/>
      </c>
      <c r="AV14" s="183"/>
      <c r="AW14" s="184" t="str">
        <f t="shared" si="3"/>
        <v/>
      </c>
      <c r="AX14" s="183"/>
      <c r="AY14" s="183"/>
      <c r="AZ14" s="190">
        <f t="shared" si="4"/>
        <v>2</v>
      </c>
      <c r="BA14" s="184">
        <f t="shared" si="5"/>
        <v>28</v>
      </c>
      <c r="BB14" s="191">
        <f t="shared" si="6"/>
        <v>2</v>
      </c>
      <c r="BC14" s="184">
        <f t="shared" si="7"/>
        <v>28</v>
      </c>
      <c r="BD14" s="191">
        <f t="shared" si="8"/>
        <v>5</v>
      </c>
      <c r="BE14" s="192">
        <f t="shared" si="9"/>
        <v>4</v>
      </c>
      <c r="BF14" s="347" t="s">
        <v>170</v>
      </c>
      <c r="BG14" s="347" t="s">
        <v>171</v>
      </c>
    </row>
    <row r="15" spans="1:59" ht="15.75" customHeight="1" x14ac:dyDescent="0.25">
      <c r="A15" s="349" t="s">
        <v>253</v>
      </c>
      <c r="B15" s="343" t="s">
        <v>142</v>
      </c>
      <c r="C15" s="535" t="s">
        <v>254</v>
      </c>
      <c r="D15" s="183"/>
      <c r="E15" s="184" t="str">
        <f t="shared" si="10"/>
        <v/>
      </c>
      <c r="F15" s="183"/>
      <c r="G15" s="184" t="str">
        <f t="shared" si="11"/>
        <v/>
      </c>
      <c r="H15" s="183"/>
      <c r="I15" s="185"/>
      <c r="J15" s="186"/>
      <c r="K15" s="184" t="str">
        <f t="shared" si="12"/>
        <v/>
      </c>
      <c r="L15" s="183"/>
      <c r="M15" s="184" t="str">
        <f t="shared" si="13"/>
        <v/>
      </c>
      <c r="N15" s="183"/>
      <c r="O15" s="187"/>
      <c r="P15" s="183"/>
      <c r="Q15" s="184" t="str">
        <f t="shared" si="14"/>
        <v/>
      </c>
      <c r="R15" s="183"/>
      <c r="S15" s="184" t="str">
        <f t="shared" si="15"/>
        <v/>
      </c>
      <c r="T15" s="183"/>
      <c r="U15" s="185"/>
      <c r="V15" s="186"/>
      <c r="W15" s="184" t="str">
        <f t="shared" si="16"/>
        <v/>
      </c>
      <c r="X15" s="183"/>
      <c r="Y15" s="184" t="str">
        <f t="shared" si="17"/>
        <v/>
      </c>
      <c r="Z15" s="183"/>
      <c r="AA15" s="187"/>
      <c r="AB15" s="344">
        <v>3</v>
      </c>
      <c r="AC15" s="184">
        <f t="shared" si="0"/>
        <v>42</v>
      </c>
      <c r="AD15" s="345">
        <v>3</v>
      </c>
      <c r="AE15" s="184">
        <f t="shared" si="1"/>
        <v>42</v>
      </c>
      <c r="AF15" s="348">
        <v>6</v>
      </c>
      <c r="AG15" s="346" t="s">
        <v>28</v>
      </c>
      <c r="AH15" s="186"/>
      <c r="AI15" s="184" t="str">
        <f>IF(AH15*14=0,"",AH15*14)</f>
        <v/>
      </c>
      <c r="AJ15" s="183"/>
      <c r="AK15" s="184" t="str">
        <f>IF(AJ15*14=0,"",AJ15*14)</f>
        <v/>
      </c>
      <c r="AL15" s="183"/>
      <c r="AM15" s="187"/>
      <c r="AN15" s="186"/>
      <c r="AO15" s="184" t="str">
        <f>IF(AN15*14=0,"",AN15*14)</f>
        <v/>
      </c>
      <c r="AP15" s="188"/>
      <c r="AQ15" s="184" t="str">
        <f t="shared" si="2"/>
        <v/>
      </c>
      <c r="AR15" s="188"/>
      <c r="AS15" s="189"/>
      <c r="AT15" s="183"/>
      <c r="AU15" s="184" t="str">
        <f t="shared" si="18"/>
        <v/>
      </c>
      <c r="AV15" s="183"/>
      <c r="AW15" s="184" t="str">
        <f t="shared" si="3"/>
        <v/>
      </c>
      <c r="AX15" s="183"/>
      <c r="AY15" s="183"/>
      <c r="AZ15" s="190">
        <f t="shared" si="4"/>
        <v>3</v>
      </c>
      <c r="BA15" s="184">
        <f t="shared" si="5"/>
        <v>42</v>
      </c>
      <c r="BB15" s="191">
        <f t="shared" si="6"/>
        <v>3</v>
      </c>
      <c r="BC15" s="184">
        <f t="shared" si="7"/>
        <v>42</v>
      </c>
      <c r="BD15" s="191">
        <f t="shared" si="8"/>
        <v>6</v>
      </c>
      <c r="BE15" s="192">
        <f t="shared" si="9"/>
        <v>6</v>
      </c>
      <c r="BF15" s="347" t="s">
        <v>170</v>
      </c>
      <c r="BG15" s="347" t="s">
        <v>171</v>
      </c>
    </row>
    <row r="16" spans="1:59" ht="15.75" customHeight="1" x14ac:dyDescent="0.25">
      <c r="A16" s="342" t="s">
        <v>255</v>
      </c>
      <c r="B16" s="343" t="s">
        <v>142</v>
      </c>
      <c r="C16" s="535" t="s">
        <v>256</v>
      </c>
      <c r="D16" s="183"/>
      <c r="E16" s="184" t="str">
        <f t="shared" si="10"/>
        <v/>
      </c>
      <c r="F16" s="183"/>
      <c r="G16" s="184" t="str">
        <f t="shared" si="11"/>
        <v/>
      </c>
      <c r="H16" s="183"/>
      <c r="I16" s="185"/>
      <c r="J16" s="186"/>
      <c r="K16" s="184" t="str">
        <f t="shared" si="12"/>
        <v/>
      </c>
      <c r="L16" s="183"/>
      <c r="M16" s="184" t="str">
        <f t="shared" si="13"/>
        <v/>
      </c>
      <c r="N16" s="183"/>
      <c r="O16" s="187"/>
      <c r="P16" s="183"/>
      <c r="Q16" s="184" t="str">
        <f t="shared" si="14"/>
        <v/>
      </c>
      <c r="R16" s="183"/>
      <c r="S16" s="184" t="str">
        <f t="shared" si="15"/>
        <v/>
      </c>
      <c r="T16" s="183"/>
      <c r="U16" s="185"/>
      <c r="V16" s="186"/>
      <c r="W16" s="184" t="str">
        <f t="shared" si="16"/>
        <v/>
      </c>
      <c r="X16" s="183"/>
      <c r="Y16" s="184" t="str">
        <f t="shared" si="17"/>
        <v/>
      </c>
      <c r="Z16" s="183"/>
      <c r="AA16" s="187"/>
      <c r="AB16" s="344">
        <v>1</v>
      </c>
      <c r="AC16" s="184">
        <f t="shared" si="0"/>
        <v>14</v>
      </c>
      <c r="AD16" s="345">
        <v>1</v>
      </c>
      <c r="AE16" s="184">
        <f t="shared" si="1"/>
        <v>14</v>
      </c>
      <c r="AF16" s="345">
        <v>3</v>
      </c>
      <c r="AG16" s="346" t="s">
        <v>87</v>
      </c>
      <c r="AH16" s="186"/>
      <c r="AI16" s="184" t="str">
        <f>IF(AH16*14=0,"",AH16*14)</f>
        <v/>
      </c>
      <c r="AJ16" s="183"/>
      <c r="AK16" s="184" t="str">
        <f>IF(AJ16*14=0,"",AJ16*14)</f>
        <v/>
      </c>
      <c r="AL16" s="183"/>
      <c r="AM16" s="187"/>
      <c r="AN16" s="186"/>
      <c r="AO16" s="184" t="str">
        <f>IF(AN16*14=0,"",AN16*14)</f>
        <v/>
      </c>
      <c r="AP16" s="188"/>
      <c r="AQ16" s="184" t="str">
        <f t="shared" si="2"/>
        <v/>
      </c>
      <c r="AR16" s="188"/>
      <c r="AS16" s="189"/>
      <c r="AT16" s="183"/>
      <c r="AU16" s="184" t="str">
        <f t="shared" si="18"/>
        <v/>
      </c>
      <c r="AV16" s="183"/>
      <c r="AW16" s="184" t="str">
        <f t="shared" si="3"/>
        <v/>
      </c>
      <c r="AX16" s="183"/>
      <c r="AY16" s="183"/>
      <c r="AZ16" s="190">
        <f t="shared" si="4"/>
        <v>1</v>
      </c>
      <c r="BA16" s="184">
        <f t="shared" si="5"/>
        <v>14</v>
      </c>
      <c r="BB16" s="191">
        <f t="shared" si="6"/>
        <v>1</v>
      </c>
      <c r="BC16" s="184">
        <f t="shared" si="7"/>
        <v>14</v>
      </c>
      <c r="BD16" s="191">
        <f t="shared" si="8"/>
        <v>3</v>
      </c>
      <c r="BE16" s="192">
        <f t="shared" si="9"/>
        <v>2</v>
      </c>
      <c r="BF16" s="347" t="s">
        <v>170</v>
      </c>
      <c r="BG16" s="347" t="s">
        <v>171</v>
      </c>
    </row>
    <row r="17" spans="1:59" ht="15.75" customHeight="1" x14ac:dyDescent="0.25">
      <c r="A17" s="342" t="s">
        <v>257</v>
      </c>
      <c r="B17" s="343" t="s">
        <v>142</v>
      </c>
      <c r="C17" s="536" t="s">
        <v>258</v>
      </c>
      <c r="D17" s="183"/>
      <c r="E17" s="184" t="str">
        <f t="shared" si="10"/>
        <v/>
      </c>
      <c r="F17" s="183"/>
      <c r="G17" s="184" t="str">
        <f t="shared" si="11"/>
        <v/>
      </c>
      <c r="H17" s="183"/>
      <c r="I17" s="185"/>
      <c r="J17" s="186"/>
      <c r="K17" s="184" t="str">
        <f t="shared" si="12"/>
        <v/>
      </c>
      <c r="L17" s="183"/>
      <c r="M17" s="184" t="str">
        <f t="shared" si="13"/>
        <v/>
      </c>
      <c r="N17" s="183"/>
      <c r="O17" s="187"/>
      <c r="P17" s="183"/>
      <c r="Q17" s="184" t="str">
        <f t="shared" si="14"/>
        <v/>
      </c>
      <c r="R17" s="183"/>
      <c r="S17" s="184" t="str">
        <f t="shared" si="15"/>
        <v/>
      </c>
      <c r="T17" s="183"/>
      <c r="U17" s="185"/>
      <c r="V17" s="186"/>
      <c r="W17" s="184" t="str">
        <f t="shared" si="16"/>
        <v/>
      </c>
      <c r="X17" s="183"/>
      <c r="Y17" s="184" t="str">
        <f t="shared" si="17"/>
        <v/>
      </c>
      <c r="Z17" s="183"/>
      <c r="AA17" s="187"/>
      <c r="AB17" s="183"/>
      <c r="AC17" s="184" t="str">
        <f t="shared" si="0"/>
        <v/>
      </c>
      <c r="AD17" s="183"/>
      <c r="AE17" s="184" t="str">
        <f t="shared" si="1"/>
        <v/>
      </c>
      <c r="AF17" s="183"/>
      <c r="AG17" s="185"/>
      <c r="AH17" s="350">
        <v>1</v>
      </c>
      <c r="AI17" s="184">
        <f t="shared" ref="AI17:AI29" si="19">IF(AH17*14=0,"",AH17*14)</f>
        <v>14</v>
      </c>
      <c r="AJ17" s="351">
        <v>1</v>
      </c>
      <c r="AK17" s="184">
        <f t="shared" ref="AK17:AK22" si="20">IF(AJ17*14=0,"",AJ17*14)</f>
        <v>14</v>
      </c>
      <c r="AL17" s="351">
        <v>3</v>
      </c>
      <c r="AM17" s="352" t="s">
        <v>30</v>
      </c>
      <c r="AN17" s="186"/>
      <c r="AO17" s="184" t="str">
        <f t="shared" ref="AO17:AO29" si="21">IF(AN17*14=0,"",AN17*14)</f>
        <v/>
      </c>
      <c r="AP17" s="188"/>
      <c r="AQ17" s="184" t="str">
        <f t="shared" si="2"/>
        <v/>
      </c>
      <c r="AR17" s="188"/>
      <c r="AS17" s="189"/>
      <c r="AT17" s="183"/>
      <c r="AU17" s="184" t="str">
        <f t="shared" si="18"/>
        <v/>
      </c>
      <c r="AV17" s="183"/>
      <c r="AW17" s="184" t="str">
        <f t="shared" si="3"/>
        <v/>
      </c>
      <c r="AX17" s="183"/>
      <c r="AY17" s="183"/>
      <c r="AZ17" s="190">
        <f t="shared" si="4"/>
        <v>1</v>
      </c>
      <c r="BA17" s="184">
        <f t="shared" si="5"/>
        <v>14</v>
      </c>
      <c r="BB17" s="191">
        <f t="shared" si="6"/>
        <v>1</v>
      </c>
      <c r="BC17" s="184">
        <f t="shared" si="7"/>
        <v>14</v>
      </c>
      <c r="BD17" s="191">
        <f t="shared" si="8"/>
        <v>3</v>
      </c>
      <c r="BE17" s="192">
        <f t="shared" si="9"/>
        <v>2</v>
      </c>
      <c r="BF17" s="347" t="s">
        <v>248</v>
      </c>
      <c r="BG17" s="347" t="s">
        <v>73</v>
      </c>
    </row>
    <row r="18" spans="1:59" ht="15.75" customHeight="1" x14ac:dyDescent="0.25">
      <c r="A18" s="353" t="s">
        <v>259</v>
      </c>
      <c r="B18" s="354" t="s">
        <v>142</v>
      </c>
      <c r="C18" s="537" t="s">
        <v>260</v>
      </c>
      <c r="D18" s="183"/>
      <c r="E18" s="184" t="str">
        <f t="shared" si="10"/>
        <v/>
      </c>
      <c r="F18" s="183"/>
      <c r="G18" s="184" t="str">
        <f t="shared" si="11"/>
        <v/>
      </c>
      <c r="H18" s="183"/>
      <c r="I18" s="185"/>
      <c r="J18" s="186"/>
      <c r="K18" s="184" t="str">
        <f t="shared" si="12"/>
        <v/>
      </c>
      <c r="L18" s="183"/>
      <c r="M18" s="184" t="str">
        <f t="shared" si="13"/>
        <v/>
      </c>
      <c r="N18" s="183"/>
      <c r="O18" s="187"/>
      <c r="P18" s="183"/>
      <c r="Q18" s="184" t="str">
        <f t="shared" si="14"/>
        <v/>
      </c>
      <c r="R18" s="183"/>
      <c r="S18" s="184" t="str">
        <f t="shared" si="15"/>
        <v/>
      </c>
      <c r="T18" s="183"/>
      <c r="U18" s="185"/>
      <c r="V18" s="186"/>
      <c r="W18" s="184" t="str">
        <f t="shared" si="16"/>
        <v/>
      </c>
      <c r="X18" s="183"/>
      <c r="Y18" s="184" t="str">
        <f t="shared" si="17"/>
        <v/>
      </c>
      <c r="Z18" s="183"/>
      <c r="AA18" s="187"/>
      <c r="AB18" s="183"/>
      <c r="AC18" s="184" t="str">
        <f t="shared" si="0"/>
        <v/>
      </c>
      <c r="AD18" s="183"/>
      <c r="AE18" s="184" t="str">
        <f t="shared" si="1"/>
        <v/>
      </c>
      <c r="AF18" s="183"/>
      <c r="AG18" s="185"/>
      <c r="AH18" s="350">
        <v>2</v>
      </c>
      <c r="AI18" s="184">
        <f t="shared" si="19"/>
        <v>28</v>
      </c>
      <c r="AJ18" s="351">
        <v>2</v>
      </c>
      <c r="AK18" s="184">
        <f t="shared" si="20"/>
        <v>28</v>
      </c>
      <c r="AL18" s="351">
        <v>4</v>
      </c>
      <c r="AM18" s="346" t="s">
        <v>261</v>
      </c>
      <c r="AN18" s="186"/>
      <c r="AO18" s="184" t="str">
        <f t="shared" si="21"/>
        <v/>
      </c>
      <c r="AP18" s="188"/>
      <c r="AQ18" s="184" t="str">
        <f t="shared" si="2"/>
        <v/>
      </c>
      <c r="AR18" s="188"/>
      <c r="AS18" s="189"/>
      <c r="AT18" s="183"/>
      <c r="AU18" s="184" t="str">
        <f t="shared" si="18"/>
        <v/>
      </c>
      <c r="AV18" s="183"/>
      <c r="AW18" s="184" t="str">
        <f t="shared" si="3"/>
        <v/>
      </c>
      <c r="AX18" s="183"/>
      <c r="AY18" s="183"/>
      <c r="AZ18" s="190">
        <f t="shared" si="4"/>
        <v>2</v>
      </c>
      <c r="BA18" s="184">
        <f t="shared" si="5"/>
        <v>28</v>
      </c>
      <c r="BB18" s="191">
        <f t="shared" si="6"/>
        <v>2</v>
      </c>
      <c r="BC18" s="184">
        <f t="shared" si="7"/>
        <v>28</v>
      </c>
      <c r="BD18" s="191">
        <f t="shared" si="8"/>
        <v>4</v>
      </c>
      <c r="BE18" s="192">
        <f t="shared" si="9"/>
        <v>4</v>
      </c>
      <c r="BF18" s="347" t="s">
        <v>170</v>
      </c>
      <c r="BG18" s="347" t="s">
        <v>171</v>
      </c>
    </row>
    <row r="19" spans="1:59" ht="15.75" customHeight="1" x14ac:dyDescent="0.25">
      <c r="A19" s="353" t="s">
        <v>262</v>
      </c>
      <c r="B19" s="354" t="s">
        <v>142</v>
      </c>
      <c r="C19" s="537" t="s">
        <v>263</v>
      </c>
      <c r="D19" s="183"/>
      <c r="E19" s="184" t="str">
        <f t="shared" si="10"/>
        <v/>
      </c>
      <c r="F19" s="183"/>
      <c r="G19" s="184" t="str">
        <f t="shared" si="11"/>
        <v/>
      </c>
      <c r="H19" s="183"/>
      <c r="I19" s="185"/>
      <c r="J19" s="186"/>
      <c r="K19" s="184" t="str">
        <f t="shared" si="12"/>
        <v/>
      </c>
      <c r="L19" s="183"/>
      <c r="M19" s="184" t="str">
        <f t="shared" si="13"/>
        <v/>
      </c>
      <c r="N19" s="183"/>
      <c r="O19" s="187"/>
      <c r="P19" s="183"/>
      <c r="Q19" s="184" t="str">
        <f t="shared" si="14"/>
        <v/>
      </c>
      <c r="R19" s="183"/>
      <c r="S19" s="184" t="str">
        <f t="shared" si="15"/>
        <v/>
      </c>
      <c r="T19" s="183"/>
      <c r="U19" s="185"/>
      <c r="V19" s="186"/>
      <c r="W19" s="184" t="str">
        <f t="shared" si="16"/>
        <v/>
      </c>
      <c r="X19" s="183"/>
      <c r="Y19" s="184" t="str">
        <f t="shared" si="17"/>
        <v/>
      </c>
      <c r="Z19" s="183"/>
      <c r="AA19" s="187"/>
      <c r="AB19" s="183"/>
      <c r="AC19" s="184" t="str">
        <f t="shared" ref="AC19:AC29" si="22">IF(AB19*14=0,"",AB19*14)</f>
        <v/>
      </c>
      <c r="AD19" s="355"/>
      <c r="AE19" s="184" t="str">
        <f t="shared" ref="AE19:AE29" si="23">IF(AD19*14=0,"",AD19*14)</f>
        <v/>
      </c>
      <c r="AF19" s="183"/>
      <c r="AG19" s="185"/>
      <c r="AH19" s="350">
        <v>2</v>
      </c>
      <c r="AI19" s="184">
        <f t="shared" si="19"/>
        <v>28</v>
      </c>
      <c r="AJ19" s="351">
        <v>2</v>
      </c>
      <c r="AK19" s="184">
        <f t="shared" si="20"/>
        <v>28</v>
      </c>
      <c r="AL19" s="351">
        <v>4</v>
      </c>
      <c r="AM19" s="346" t="s">
        <v>28</v>
      </c>
      <c r="AN19" s="186"/>
      <c r="AO19" s="184" t="str">
        <f t="shared" si="21"/>
        <v/>
      </c>
      <c r="AP19" s="188"/>
      <c r="AQ19" s="184" t="str">
        <f t="shared" si="2"/>
        <v/>
      </c>
      <c r="AR19" s="188"/>
      <c r="AS19" s="189"/>
      <c r="AT19" s="183"/>
      <c r="AU19" s="184" t="str">
        <f t="shared" si="18"/>
        <v/>
      </c>
      <c r="AV19" s="183"/>
      <c r="AW19" s="184" t="str">
        <f t="shared" si="3"/>
        <v/>
      </c>
      <c r="AX19" s="183"/>
      <c r="AY19" s="183"/>
      <c r="AZ19" s="190">
        <f t="shared" si="4"/>
        <v>2</v>
      </c>
      <c r="BA19" s="184">
        <f t="shared" si="5"/>
        <v>28</v>
      </c>
      <c r="BB19" s="191">
        <f t="shared" si="6"/>
        <v>2</v>
      </c>
      <c r="BC19" s="184">
        <f t="shared" si="7"/>
        <v>28</v>
      </c>
      <c r="BD19" s="191">
        <f t="shared" si="8"/>
        <v>4</v>
      </c>
      <c r="BE19" s="192">
        <f t="shared" si="9"/>
        <v>4</v>
      </c>
      <c r="BF19" s="347" t="s">
        <v>170</v>
      </c>
      <c r="BG19" s="347" t="s">
        <v>171</v>
      </c>
    </row>
    <row r="20" spans="1:59" s="76" customFormat="1" ht="15.75" customHeight="1" x14ac:dyDescent="0.25">
      <c r="A20" s="353" t="s">
        <v>264</v>
      </c>
      <c r="B20" s="354" t="s">
        <v>142</v>
      </c>
      <c r="C20" s="537" t="s">
        <v>265</v>
      </c>
      <c r="D20" s="183"/>
      <c r="E20" s="184" t="str">
        <f t="shared" si="10"/>
        <v/>
      </c>
      <c r="F20" s="183"/>
      <c r="G20" s="184" t="str">
        <f t="shared" si="11"/>
        <v/>
      </c>
      <c r="H20" s="183"/>
      <c r="I20" s="185"/>
      <c r="J20" s="186"/>
      <c r="K20" s="184" t="str">
        <f t="shared" si="12"/>
        <v/>
      </c>
      <c r="L20" s="183"/>
      <c r="M20" s="184" t="str">
        <f t="shared" si="13"/>
        <v/>
      </c>
      <c r="N20" s="183"/>
      <c r="O20" s="187"/>
      <c r="P20" s="183"/>
      <c r="Q20" s="184" t="str">
        <f t="shared" si="14"/>
        <v/>
      </c>
      <c r="R20" s="183"/>
      <c r="S20" s="184" t="str">
        <f t="shared" si="15"/>
        <v/>
      </c>
      <c r="T20" s="183"/>
      <c r="U20" s="185"/>
      <c r="V20" s="186"/>
      <c r="W20" s="184" t="str">
        <f t="shared" si="16"/>
        <v/>
      </c>
      <c r="X20" s="183"/>
      <c r="Y20" s="184" t="str">
        <f t="shared" si="17"/>
        <v/>
      </c>
      <c r="Z20" s="183"/>
      <c r="AA20" s="187"/>
      <c r="AB20" s="183"/>
      <c r="AC20" s="184" t="str">
        <f t="shared" si="22"/>
        <v/>
      </c>
      <c r="AD20" s="183"/>
      <c r="AE20" s="184" t="str">
        <f t="shared" si="23"/>
        <v/>
      </c>
      <c r="AF20" s="183"/>
      <c r="AG20" s="185"/>
      <c r="AH20" s="350">
        <v>1</v>
      </c>
      <c r="AI20" s="184">
        <f t="shared" si="19"/>
        <v>14</v>
      </c>
      <c r="AJ20" s="351">
        <v>2</v>
      </c>
      <c r="AK20" s="184">
        <f t="shared" si="20"/>
        <v>28</v>
      </c>
      <c r="AL20" s="351">
        <v>3</v>
      </c>
      <c r="AM20" s="346" t="s">
        <v>28</v>
      </c>
      <c r="AN20" s="186"/>
      <c r="AO20" s="184" t="str">
        <f t="shared" si="21"/>
        <v/>
      </c>
      <c r="AP20" s="188"/>
      <c r="AQ20" s="184" t="str">
        <f t="shared" si="2"/>
        <v/>
      </c>
      <c r="AR20" s="188"/>
      <c r="AS20" s="189"/>
      <c r="AT20" s="183"/>
      <c r="AU20" s="184" t="str">
        <f t="shared" si="18"/>
        <v/>
      </c>
      <c r="AV20" s="183"/>
      <c r="AW20" s="184" t="str">
        <f t="shared" si="3"/>
        <v/>
      </c>
      <c r="AX20" s="183"/>
      <c r="AY20" s="183"/>
      <c r="AZ20" s="190">
        <f t="shared" si="4"/>
        <v>1</v>
      </c>
      <c r="BA20" s="184">
        <f t="shared" si="5"/>
        <v>14</v>
      </c>
      <c r="BB20" s="191">
        <f t="shared" si="6"/>
        <v>2</v>
      </c>
      <c r="BC20" s="184">
        <f t="shared" si="7"/>
        <v>28</v>
      </c>
      <c r="BD20" s="191">
        <f t="shared" si="8"/>
        <v>3</v>
      </c>
      <c r="BE20" s="192">
        <f t="shared" si="9"/>
        <v>3</v>
      </c>
      <c r="BF20" s="347" t="s">
        <v>170</v>
      </c>
      <c r="BG20" s="347" t="s">
        <v>171</v>
      </c>
    </row>
    <row r="21" spans="1:59" ht="15.75" customHeight="1" x14ac:dyDescent="0.25">
      <c r="A21" s="353" t="s">
        <v>266</v>
      </c>
      <c r="B21" s="354" t="s">
        <v>142</v>
      </c>
      <c r="C21" s="537" t="s">
        <v>267</v>
      </c>
      <c r="D21" s="183"/>
      <c r="E21" s="184" t="str">
        <f t="shared" si="10"/>
        <v/>
      </c>
      <c r="F21" s="183"/>
      <c r="G21" s="184" t="str">
        <f t="shared" si="11"/>
        <v/>
      </c>
      <c r="H21" s="183"/>
      <c r="I21" s="185"/>
      <c r="J21" s="186"/>
      <c r="K21" s="184" t="str">
        <f t="shared" si="12"/>
        <v/>
      </c>
      <c r="L21" s="183"/>
      <c r="M21" s="184" t="str">
        <f t="shared" si="13"/>
        <v/>
      </c>
      <c r="N21" s="183"/>
      <c r="O21" s="187"/>
      <c r="P21" s="183"/>
      <c r="Q21" s="184" t="str">
        <f t="shared" si="14"/>
        <v/>
      </c>
      <c r="R21" s="183"/>
      <c r="S21" s="184" t="str">
        <f t="shared" si="15"/>
        <v/>
      </c>
      <c r="T21" s="183"/>
      <c r="U21" s="185"/>
      <c r="V21" s="186"/>
      <c r="W21" s="184" t="str">
        <f t="shared" si="16"/>
        <v/>
      </c>
      <c r="X21" s="183"/>
      <c r="Y21" s="184" t="str">
        <f t="shared" si="17"/>
        <v/>
      </c>
      <c r="Z21" s="183"/>
      <c r="AA21" s="187"/>
      <c r="AB21" s="183"/>
      <c r="AC21" s="184" t="str">
        <f t="shared" si="22"/>
        <v/>
      </c>
      <c r="AD21" s="183"/>
      <c r="AE21" s="184" t="str">
        <f t="shared" si="23"/>
        <v/>
      </c>
      <c r="AF21" s="183"/>
      <c r="AG21" s="185"/>
      <c r="AH21" s="350">
        <v>4</v>
      </c>
      <c r="AI21" s="184">
        <f t="shared" si="19"/>
        <v>56</v>
      </c>
      <c r="AJ21" s="351">
        <v>4</v>
      </c>
      <c r="AK21" s="184">
        <f t="shared" si="20"/>
        <v>56</v>
      </c>
      <c r="AL21" s="351">
        <v>6</v>
      </c>
      <c r="AM21" s="346" t="s">
        <v>87</v>
      </c>
      <c r="AN21" s="186"/>
      <c r="AO21" s="184" t="str">
        <f t="shared" si="21"/>
        <v/>
      </c>
      <c r="AP21" s="188"/>
      <c r="AQ21" s="184" t="str">
        <f t="shared" si="2"/>
        <v/>
      </c>
      <c r="AR21" s="188"/>
      <c r="AS21" s="189"/>
      <c r="AT21" s="183"/>
      <c r="AU21" s="184" t="str">
        <f t="shared" si="18"/>
        <v/>
      </c>
      <c r="AV21" s="183"/>
      <c r="AW21" s="184" t="str">
        <f t="shared" si="3"/>
        <v/>
      </c>
      <c r="AX21" s="183"/>
      <c r="AY21" s="183"/>
      <c r="AZ21" s="190">
        <f t="shared" si="4"/>
        <v>4</v>
      </c>
      <c r="BA21" s="184">
        <f t="shared" si="5"/>
        <v>56</v>
      </c>
      <c r="BB21" s="191">
        <f t="shared" si="6"/>
        <v>4</v>
      </c>
      <c r="BC21" s="184">
        <f t="shared" si="7"/>
        <v>56</v>
      </c>
      <c r="BD21" s="191">
        <f t="shared" si="8"/>
        <v>6</v>
      </c>
      <c r="BE21" s="192">
        <f t="shared" si="9"/>
        <v>8</v>
      </c>
      <c r="BF21" s="347" t="s">
        <v>170</v>
      </c>
      <c r="BG21" s="347" t="s">
        <v>171</v>
      </c>
    </row>
    <row r="22" spans="1:59" ht="15.75" customHeight="1" x14ac:dyDescent="0.25">
      <c r="A22" s="353" t="s">
        <v>268</v>
      </c>
      <c r="B22" s="343" t="s">
        <v>142</v>
      </c>
      <c r="C22" s="538" t="s">
        <v>269</v>
      </c>
      <c r="D22" s="183"/>
      <c r="E22" s="184" t="str">
        <f t="shared" si="10"/>
        <v/>
      </c>
      <c r="F22" s="183"/>
      <c r="G22" s="184" t="str">
        <f t="shared" si="11"/>
        <v/>
      </c>
      <c r="H22" s="183"/>
      <c r="I22" s="185"/>
      <c r="J22" s="186"/>
      <c r="K22" s="184" t="str">
        <f t="shared" si="12"/>
        <v/>
      </c>
      <c r="L22" s="183"/>
      <c r="M22" s="184" t="str">
        <f t="shared" si="13"/>
        <v/>
      </c>
      <c r="N22" s="183"/>
      <c r="O22" s="187"/>
      <c r="P22" s="183"/>
      <c r="Q22" s="184" t="str">
        <f t="shared" si="14"/>
        <v/>
      </c>
      <c r="R22" s="183"/>
      <c r="S22" s="184" t="str">
        <f t="shared" si="15"/>
        <v/>
      </c>
      <c r="T22" s="183"/>
      <c r="U22" s="185"/>
      <c r="V22" s="186"/>
      <c r="W22" s="184" t="str">
        <f t="shared" si="16"/>
        <v/>
      </c>
      <c r="X22" s="183"/>
      <c r="Y22" s="184" t="str">
        <f t="shared" si="17"/>
        <v/>
      </c>
      <c r="Z22" s="183"/>
      <c r="AA22" s="187"/>
      <c r="AB22" s="183"/>
      <c r="AC22" s="184" t="str">
        <f t="shared" si="22"/>
        <v/>
      </c>
      <c r="AD22" s="183"/>
      <c r="AE22" s="184" t="str">
        <f t="shared" si="23"/>
        <v/>
      </c>
      <c r="AF22" s="183"/>
      <c r="AG22" s="185"/>
      <c r="AH22" s="356">
        <v>2</v>
      </c>
      <c r="AI22" s="184">
        <f t="shared" si="19"/>
        <v>28</v>
      </c>
      <c r="AJ22" s="351">
        <v>3</v>
      </c>
      <c r="AK22" s="184">
        <f t="shared" si="20"/>
        <v>42</v>
      </c>
      <c r="AL22" s="351">
        <v>4</v>
      </c>
      <c r="AM22" s="352" t="s">
        <v>270</v>
      </c>
      <c r="AN22" s="356"/>
      <c r="AO22" s="184" t="str">
        <f t="shared" si="21"/>
        <v/>
      </c>
      <c r="AP22" s="351"/>
      <c r="AQ22" s="184" t="str">
        <f t="shared" ref="AQ22:AQ29" si="24">IF(AP22*14=0,"",AP22*14)</f>
        <v/>
      </c>
      <c r="AR22" s="351"/>
      <c r="AS22" s="357"/>
      <c r="AT22" s="183"/>
      <c r="AU22" s="184" t="str">
        <f t="shared" si="18"/>
        <v/>
      </c>
      <c r="AV22" s="183"/>
      <c r="AW22" s="184" t="str">
        <f t="shared" si="3"/>
        <v/>
      </c>
      <c r="AX22" s="183"/>
      <c r="AY22" s="183"/>
      <c r="AZ22" s="190">
        <f t="shared" si="4"/>
        <v>2</v>
      </c>
      <c r="BA22" s="184">
        <f t="shared" si="5"/>
        <v>28</v>
      </c>
      <c r="BB22" s="191">
        <f t="shared" si="6"/>
        <v>3</v>
      </c>
      <c r="BC22" s="184">
        <f t="shared" si="7"/>
        <v>42</v>
      </c>
      <c r="BD22" s="191">
        <f t="shared" si="8"/>
        <v>4</v>
      </c>
      <c r="BE22" s="192">
        <f t="shared" si="9"/>
        <v>5</v>
      </c>
      <c r="BF22" s="347" t="s">
        <v>170</v>
      </c>
      <c r="BG22" s="347" t="s">
        <v>171</v>
      </c>
    </row>
    <row r="23" spans="1:59" ht="15.75" customHeight="1" x14ac:dyDescent="0.25">
      <c r="A23" s="353" t="s">
        <v>271</v>
      </c>
      <c r="B23" s="354" t="s">
        <v>142</v>
      </c>
      <c r="C23" s="537" t="s">
        <v>272</v>
      </c>
      <c r="D23" s="183"/>
      <c r="E23" s="184" t="str">
        <f t="shared" si="10"/>
        <v/>
      </c>
      <c r="F23" s="183"/>
      <c r="G23" s="184" t="str">
        <f t="shared" si="11"/>
        <v/>
      </c>
      <c r="H23" s="183"/>
      <c r="I23" s="185"/>
      <c r="J23" s="186"/>
      <c r="K23" s="184" t="str">
        <f t="shared" si="12"/>
        <v/>
      </c>
      <c r="L23" s="183"/>
      <c r="M23" s="184" t="str">
        <f t="shared" si="13"/>
        <v/>
      </c>
      <c r="N23" s="183"/>
      <c r="O23" s="187"/>
      <c r="P23" s="183"/>
      <c r="Q23" s="184" t="str">
        <f t="shared" si="14"/>
        <v/>
      </c>
      <c r="R23" s="183"/>
      <c r="S23" s="184" t="str">
        <f t="shared" si="15"/>
        <v/>
      </c>
      <c r="T23" s="183"/>
      <c r="U23" s="185"/>
      <c r="V23" s="186"/>
      <c r="W23" s="184" t="str">
        <f t="shared" si="16"/>
        <v/>
      </c>
      <c r="X23" s="183"/>
      <c r="Y23" s="184" t="str">
        <f t="shared" si="17"/>
        <v/>
      </c>
      <c r="Z23" s="183"/>
      <c r="AA23" s="187"/>
      <c r="AB23" s="183"/>
      <c r="AC23" s="184" t="str">
        <f t="shared" si="22"/>
        <v/>
      </c>
      <c r="AD23" s="183"/>
      <c r="AE23" s="184" t="str">
        <f t="shared" si="23"/>
        <v/>
      </c>
      <c r="AF23" s="183"/>
      <c r="AG23" s="185"/>
      <c r="AH23" s="88"/>
      <c r="AI23" s="358" t="str">
        <f t="shared" si="19"/>
        <v/>
      </c>
      <c r="AJ23" s="89"/>
      <c r="AK23" s="90"/>
      <c r="AL23" s="89"/>
      <c r="AM23" s="91"/>
      <c r="AN23" s="350">
        <v>2</v>
      </c>
      <c r="AO23" s="184">
        <f t="shared" si="21"/>
        <v>28</v>
      </c>
      <c r="AP23" s="351">
        <v>3</v>
      </c>
      <c r="AQ23" s="184">
        <f t="shared" si="24"/>
        <v>42</v>
      </c>
      <c r="AR23" s="351">
        <v>6</v>
      </c>
      <c r="AS23" s="359" t="s">
        <v>270</v>
      </c>
      <c r="AT23" s="183"/>
      <c r="AU23" s="184" t="str">
        <f t="shared" si="18"/>
        <v/>
      </c>
      <c r="AV23" s="183"/>
      <c r="AW23" s="184" t="str">
        <f t="shared" si="3"/>
        <v/>
      </c>
      <c r="AX23" s="183"/>
      <c r="AY23" s="183"/>
      <c r="AZ23" s="190">
        <f t="shared" si="4"/>
        <v>2</v>
      </c>
      <c r="BA23" s="184">
        <f t="shared" si="5"/>
        <v>28</v>
      </c>
      <c r="BB23" s="191">
        <f t="shared" si="6"/>
        <v>3</v>
      </c>
      <c r="BC23" s="184">
        <f t="shared" si="7"/>
        <v>42</v>
      </c>
      <c r="BD23" s="191">
        <f t="shared" si="8"/>
        <v>6</v>
      </c>
      <c r="BE23" s="192">
        <f t="shared" si="9"/>
        <v>5</v>
      </c>
      <c r="BF23" s="347" t="s">
        <v>170</v>
      </c>
      <c r="BG23" s="347" t="s">
        <v>171</v>
      </c>
    </row>
    <row r="24" spans="1:59" ht="15.75" customHeight="1" x14ac:dyDescent="0.25">
      <c r="A24" s="353" t="s">
        <v>273</v>
      </c>
      <c r="B24" s="343" t="s">
        <v>142</v>
      </c>
      <c r="C24" s="538" t="s">
        <v>274</v>
      </c>
      <c r="D24" s="360"/>
      <c r="E24" s="361"/>
      <c r="F24" s="360"/>
      <c r="G24" s="361"/>
      <c r="H24" s="360"/>
      <c r="I24" s="362"/>
      <c r="J24" s="363"/>
      <c r="K24" s="361"/>
      <c r="L24" s="360"/>
      <c r="M24" s="361"/>
      <c r="N24" s="360"/>
      <c r="O24" s="364"/>
      <c r="P24" s="360"/>
      <c r="Q24" s="361"/>
      <c r="R24" s="360"/>
      <c r="S24" s="361"/>
      <c r="T24" s="360"/>
      <c r="U24" s="362"/>
      <c r="V24" s="363"/>
      <c r="W24" s="361"/>
      <c r="X24" s="360"/>
      <c r="Y24" s="361"/>
      <c r="Z24" s="360"/>
      <c r="AA24" s="364"/>
      <c r="AB24" s="360"/>
      <c r="AC24" s="361"/>
      <c r="AD24" s="360"/>
      <c r="AE24" s="361"/>
      <c r="AF24" s="360"/>
      <c r="AG24" s="362"/>
      <c r="AH24" s="365"/>
      <c r="AI24" s="366"/>
      <c r="AJ24" s="367"/>
      <c r="AK24" s="368"/>
      <c r="AL24" s="367"/>
      <c r="AM24" s="369"/>
      <c r="AN24" s="350">
        <v>1</v>
      </c>
      <c r="AO24" s="184">
        <f t="shared" si="21"/>
        <v>14</v>
      </c>
      <c r="AP24" s="351">
        <v>2</v>
      </c>
      <c r="AQ24" s="184">
        <f t="shared" si="24"/>
        <v>28</v>
      </c>
      <c r="AR24" s="370">
        <v>4</v>
      </c>
      <c r="AS24" s="359" t="s">
        <v>30</v>
      </c>
      <c r="AT24" s="360"/>
      <c r="AU24" s="361"/>
      <c r="AV24" s="360"/>
      <c r="AW24" s="361"/>
      <c r="AX24" s="360"/>
      <c r="AY24" s="360"/>
      <c r="AZ24" s="190">
        <f t="shared" si="4"/>
        <v>1</v>
      </c>
      <c r="BA24" s="184">
        <f t="shared" si="5"/>
        <v>14</v>
      </c>
      <c r="BB24" s="191">
        <f t="shared" si="6"/>
        <v>2</v>
      </c>
      <c r="BC24" s="184">
        <f t="shared" si="7"/>
        <v>28</v>
      </c>
      <c r="BD24" s="191">
        <f t="shared" si="8"/>
        <v>4</v>
      </c>
      <c r="BE24" s="192">
        <f t="shared" si="9"/>
        <v>3</v>
      </c>
      <c r="BF24" s="347" t="s">
        <v>248</v>
      </c>
      <c r="BG24" s="347" t="s">
        <v>154</v>
      </c>
    </row>
    <row r="25" spans="1:59" x14ac:dyDescent="0.25">
      <c r="A25" s="353" t="s">
        <v>275</v>
      </c>
      <c r="B25" s="343" t="s">
        <v>142</v>
      </c>
      <c r="C25" s="538" t="s">
        <v>276</v>
      </c>
      <c r="D25" s="183"/>
      <c r="E25" s="184" t="str">
        <f t="shared" si="10"/>
        <v/>
      </c>
      <c r="F25" s="183"/>
      <c r="G25" s="184" t="str">
        <f t="shared" si="11"/>
        <v/>
      </c>
      <c r="H25" s="183"/>
      <c r="I25" s="185"/>
      <c r="J25" s="186"/>
      <c r="K25" s="184" t="str">
        <f t="shared" si="12"/>
        <v/>
      </c>
      <c r="L25" s="183"/>
      <c r="M25" s="184" t="str">
        <f t="shared" si="13"/>
        <v/>
      </c>
      <c r="N25" s="183"/>
      <c r="O25" s="187"/>
      <c r="P25" s="183"/>
      <c r="Q25" s="184" t="str">
        <f t="shared" si="14"/>
        <v/>
      </c>
      <c r="R25" s="183"/>
      <c r="S25" s="184" t="str">
        <f t="shared" si="15"/>
        <v/>
      </c>
      <c r="T25" s="183"/>
      <c r="U25" s="185"/>
      <c r="V25" s="186"/>
      <c r="W25" s="184" t="str">
        <f t="shared" si="16"/>
        <v/>
      </c>
      <c r="X25" s="183"/>
      <c r="Y25" s="184" t="str">
        <f t="shared" si="17"/>
        <v/>
      </c>
      <c r="Z25" s="183"/>
      <c r="AA25" s="187"/>
      <c r="AB25" s="183"/>
      <c r="AC25" s="184" t="str">
        <f t="shared" si="22"/>
        <v/>
      </c>
      <c r="AD25" s="183"/>
      <c r="AE25" s="184" t="str">
        <f t="shared" si="23"/>
        <v/>
      </c>
      <c r="AF25" s="183"/>
      <c r="AG25" s="185"/>
      <c r="AH25" s="186"/>
      <c r="AI25" s="184" t="str">
        <f t="shared" si="19"/>
        <v/>
      </c>
      <c r="AJ25" s="183"/>
      <c r="AK25" s="184" t="str">
        <f t="shared" ref="AK25:AK29" si="25">IF(AJ25*14=0,"",AJ25*14)</f>
        <v/>
      </c>
      <c r="AL25" s="183"/>
      <c r="AM25" s="187"/>
      <c r="AN25" s="356">
        <v>2</v>
      </c>
      <c r="AO25" s="184">
        <f t="shared" si="21"/>
        <v>28</v>
      </c>
      <c r="AP25" s="351">
        <v>3</v>
      </c>
      <c r="AQ25" s="184">
        <f t="shared" si="24"/>
        <v>42</v>
      </c>
      <c r="AR25" s="351">
        <v>6</v>
      </c>
      <c r="AS25" s="357" t="s">
        <v>87</v>
      </c>
      <c r="AT25" s="183"/>
      <c r="AU25" s="184" t="str">
        <f t="shared" si="18"/>
        <v/>
      </c>
      <c r="AV25" s="183"/>
      <c r="AW25" s="184" t="str">
        <f t="shared" si="3"/>
        <v/>
      </c>
      <c r="AX25" s="183"/>
      <c r="AY25" s="183"/>
      <c r="AZ25" s="371">
        <f t="shared" si="4"/>
        <v>2</v>
      </c>
      <c r="BA25" s="184">
        <f t="shared" si="5"/>
        <v>28</v>
      </c>
      <c r="BB25" s="372">
        <f t="shared" si="6"/>
        <v>3</v>
      </c>
      <c r="BC25" s="184">
        <f t="shared" si="7"/>
        <v>42</v>
      </c>
      <c r="BD25" s="372">
        <f t="shared" si="8"/>
        <v>6</v>
      </c>
      <c r="BE25" s="192">
        <f t="shared" si="9"/>
        <v>5</v>
      </c>
      <c r="BF25" s="347" t="s">
        <v>170</v>
      </c>
      <c r="BG25" s="347" t="s">
        <v>171</v>
      </c>
    </row>
    <row r="26" spans="1:59" x14ac:dyDescent="0.25">
      <c r="A26" s="353" t="s">
        <v>277</v>
      </c>
      <c r="B26" s="343" t="s">
        <v>142</v>
      </c>
      <c r="C26" s="538" t="s">
        <v>278</v>
      </c>
      <c r="D26" s="183"/>
      <c r="E26" s="184" t="str">
        <f t="shared" si="10"/>
        <v/>
      </c>
      <c r="F26" s="183"/>
      <c r="G26" s="184" t="str">
        <f t="shared" si="11"/>
        <v/>
      </c>
      <c r="H26" s="183"/>
      <c r="I26" s="185"/>
      <c r="J26" s="186"/>
      <c r="K26" s="184" t="str">
        <f t="shared" si="12"/>
        <v/>
      </c>
      <c r="L26" s="183"/>
      <c r="M26" s="184" t="str">
        <f t="shared" si="13"/>
        <v/>
      </c>
      <c r="N26" s="183"/>
      <c r="O26" s="187"/>
      <c r="P26" s="183"/>
      <c r="Q26" s="184" t="str">
        <f t="shared" si="14"/>
        <v/>
      </c>
      <c r="R26" s="183"/>
      <c r="S26" s="184" t="str">
        <f t="shared" si="15"/>
        <v/>
      </c>
      <c r="T26" s="183"/>
      <c r="U26" s="185"/>
      <c r="V26" s="186"/>
      <c r="W26" s="184" t="str">
        <f t="shared" si="16"/>
        <v/>
      </c>
      <c r="X26" s="183"/>
      <c r="Y26" s="184" t="str">
        <f t="shared" si="17"/>
        <v/>
      </c>
      <c r="Z26" s="183"/>
      <c r="AA26" s="187"/>
      <c r="AB26" s="183"/>
      <c r="AC26" s="184" t="str">
        <f t="shared" si="22"/>
        <v/>
      </c>
      <c r="AD26" s="183"/>
      <c r="AE26" s="184" t="str">
        <f t="shared" si="23"/>
        <v/>
      </c>
      <c r="AF26" s="183"/>
      <c r="AG26" s="185"/>
      <c r="AH26" s="186"/>
      <c r="AI26" s="184" t="str">
        <f t="shared" si="19"/>
        <v/>
      </c>
      <c r="AJ26" s="183"/>
      <c r="AK26" s="184" t="str">
        <f t="shared" si="25"/>
        <v/>
      </c>
      <c r="AL26" s="183"/>
      <c r="AM26" s="187"/>
      <c r="AN26" s="356">
        <v>3</v>
      </c>
      <c r="AO26" s="184">
        <f t="shared" si="21"/>
        <v>42</v>
      </c>
      <c r="AP26" s="351">
        <v>3</v>
      </c>
      <c r="AQ26" s="184">
        <f t="shared" si="24"/>
        <v>42</v>
      </c>
      <c r="AR26" s="351">
        <v>6</v>
      </c>
      <c r="AS26" s="357" t="s">
        <v>28</v>
      </c>
      <c r="AT26" s="183"/>
      <c r="AU26" s="184" t="str">
        <f t="shared" si="18"/>
        <v/>
      </c>
      <c r="AV26" s="183"/>
      <c r="AW26" s="184" t="str">
        <f t="shared" si="3"/>
        <v/>
      </c>
      <c r="AX26" s="183"/>
      <c r="AY26" s="183"/>
      <c r="AZ26" s="371">
        <f t="shared" si="4"/>
        <v>3</v>
      </c>
      <c r="BA26" s="184">
        <f t="shared" si="5"/>
        <v>42</v>
      </c>
      <c r="BB26" s="372">
        <f t="shared" si="6"/>
        <v>3</v>
      </c>
      <c r="BC26" s="184">
        <f t="shared" si="7"/>
        <v>42</v>
      </c>
      <c r="BD26" s="372">
        <f t="shared" si="8"/>
        <v>6</v>
      </c>
      <c r="BE26" s="192">
        <f t="shared" si="9"/>
        <v>6</v>
      </c>
      <c r="BF26" s="347" t="s">
        <v>170</v>
      </c>
      <c r="BG26" s="347" t="s">
        <v>171</v>
      </c>
    </row>
    <row r="27" spans="1:59" ht="15.75" customHeight="1" x14ac:dyDescent="0.25">
      <c r="A27" s="353" t="s">
        <v>279</v>
      </c>
      <c r="B27" s="343" t="s">
        <v>142</v>
      </c>
      <c r="C27" s="538" t="s">
        <v>280</v>
      </c>
      <c r="D27" s="183"/>
      <c r="E27" s="184" t="str">
        <f>IF(D27*14=0,"",D27*14)</f>
        <v/>
      </c>
      <c r="F27" s="183"/>
      <c r="G27" s="184" t="str">
        <f>IF(F27*14=0,"",F27*14)</f>
        <v/>
      </c>
      <c r="H27" s="183"/>
      <c r="I27" s="185"/>
      <c r="J27" s="186"/>
      <c r="K27" s="184" t="str">
        <f>IF(J27*14=0,"",J27*14)</f>
        <v/>
      </c>
      <c r="L27" s="183"/>
      <c r="M27" s="184" t="str">
        <f>IF(L27*14=0,"",L27*14)</f>
        <v/>
      </c>
      <c r="N27" s="183"/>
      <c r="O27" s="187"/>
      <c r="P27" s="183"/>
      <c r="Q27" s="184" t="str">
        <f>IF(P27*14=0,"",P27*14)</f>
        <v/>
      </c>
      <c r="R27" s="183"/>
      <c r="S27" s="184" t="str">
        <f>IF(R27*14=0,"",R27*14)</f>
        <v/>
      </c>
      <c r="T27" s="183"/>
      <c r="U27" s="185"/>
      <c r="V27" s="186"/>
      <c r="W27" s="184" t="str">
        <f>IF(V27*14=0,"",V27*14)</f>
        <v/>
      </c>
      <c r="X27" s="183"/>
      <c r="Y27" s="184" t="str">
        <f>IF(X27*14=0,"",X27*14)</f>
        <v/>
      </c>
      <c r="Z27" s="183"/>
      <c r="AA27" s="187"/>
      <c r="AB27" s="183"/>
      <c r="AC27" s="184" t="str">
        <f>IF(AB27*14=0,"",AB27*14)</f>
        <v/>
      </c>
      <c r="AD27" s="183"/>
      <c r="AE27" s="184" t="str">
        <f>IF(AD27*14=0,"",AD27*14)</f>
        <v/>
      </c>
      <c r="AF27" s="183"/>
      <c r="AG27" s="185"/>
      <c r="AH27" s="186"/>
      <c r="AI27" s="184" t="str">
        <f>IF(AH27*14=0,"",AH27*14)</f>
        <v/>
      </c>
      <c r="AJ27" s="183"/>
      <c r="AK27" s="184" t="str">
        <f t="shared" si="25"/>
        <v/>
      </c>
      <c r="AL27" s="183"/>
      <c r="AM27" s="187"/>
      <c r="AN27" s="356">
        <v>2</v>
      </c>
      <c r="AO27" s="184">
        <f>IF(AN27*14=0,"",AN27*14)</f>
        <v>28</v>
      </c>
      <c r="AP27" s="351">
        <v>4</v>
      </c>
      <c r="AQ27" s="184">
        <f>IF(AP27*14=0,"",AP27*14)</f>
        <v>56</v>
      </c>
      <c r="AR27" s="351">
        <v>6</v>
      </c>
      <c r="AS27" s="359" t="s">
        <v>30</v>
      </c>
      <c r="AT27" s="183"/>
      <c r="AU27" s="184" t="str">
        <f>IF(AT27*14=0,"",AT27*14)</f>
        <v/>
      </c>
      <c r="AV27" s="183"/>
      <c r="AW27" s="184" t="str">
        <f t="shared" si="3"/>
        <v/>
      </c>
      <c r="AX27" s="183"/>
      <c r="AY27" s="183"/>
      <c r="AZ27" s="190">
        <f t="shared" si="4"/>
        <v>2</v>
      </c>
      <c r="BA27" s="184">
        <f t="shared" si="5"/>
        <v>28</v>
      </c>
      <c r="BB27" s="191">
        <f t="shared" si="6"/>
        <v>4</v>
      </c>
      <c r="BC27" s="184">
        <f t="shared" si="7"/>
        <v>56</v>
      </c>
      <c r="BD27" s="191">
        <f t="shared" si="8"/>
        <v>6</v>
      </c>
      <c r="BE27" s="192">
        <f t="shared" si="9"/>
        <v>6</v>
      </c>
      <c r="BF27" s="347" t="s">
        <v>170</v>
      </c>
      <c r="BG27" s="347" t="s">
        <v>171</v>
      </c>
    </row>
    <row r="28" spans="1:59" ht="15.75" customHeight="1" x14ac:dyDescent="0.25">
      <c r="A28" s="353" t="s">
        <v>281</v>
      </c>
      <c r="B28" s="343" t="s">
        <v>142</v>
      </c>
      <c r="C28" s="538" t="s">
        <v>282</v>
      </c>
      <c r="D28" s="183"/>
      <c r="E28" s="184" t="str">
        <f t="shared" si="10"/>
        <v/>
      </c>
      <c r="F28" s="183"/>
      <c r="G28" s="184" t="str">
        <f t="shared" si="11"/>
        <v/>
      </c>
      <c r="H28" s="183"/>
      <c r="I28" s="185"/>
      <c r="J28" s="186"/>
      <c r="K28" s="184" t="str">
        <f t="shared" si="12"/>
        <v/>
      </c>
      <c r="L28" s="183"/>
      <c r="M28" s="184" t="str">
        <f t="shared" si="13"/>
        <v/>
      </c>
      <c r="N28" s="183"/>
      <c r="O28" s="187"/>
      <c r="P28" s="183"/>
      <c r="Q28" s="184" t="str">
        <f t="shared" si="14"/>
        <v/>
      </c>
      <c r="R28" s="183"/>
      <c r="S28" s="184" t="str">
        <f t="shared" si="15"/>
        <v/>
      </c>
      <c r="T28" s="183"/>
      <c r="U28" s="185"/>
      <c r="V28" s="186"/>
      <c r="W28" s="184" t="str">
        <f t="shared" si="16"/>
        <v/>
      </c>
      <c r="X28" s="183"/>
      <c r="Y28" s="184" t="str">
        <f t="shared" si="17"/>
        <v/>
      </c>
      <c r="Z28" s="183"/>
      <c r="AA28" s="187"/>
      <c r="AB28" s="183"/>
      <c r="AC28" s="184" t="str">
        <f t="shared" si="22"/>
        <v/>
      </c>
      <c r="AD28" s="183"/>
      <c r="AE28" s="184" t="str">
        <f t="shared" si="23"/>
        <v/>
      </c>
      <c r="AF28" s="183"/>
      <c r="AG28" s="185"/>
      <c r="AH28" s="186"/>
      <c r="AI28" s="184" t="str">
        <f t="shared" si="19"/>
        <v/>
      </c>
      <c r="AJ28" s="183"/>
      <c r="AK28" s="184" t="str">
        <f t="shared" si="25"/>
        <v/>
      </c>
      <c r="AL28" s="183"/>
      <c r="AM28" s="187"/>
      <c r="AN28" s="373"/>
      <c r="AO28" s="184" t="str">
        <f t="shared" si="21"/>
        <v/>
      </c>
      <c r="AP28" s="367"/>
      <c r="AQ28" s="184" t="str">
        <f t="shared" si="24"/>
        <v/>
      </c>
      <c r="AR28" s="367"/>
      <c r="AS28" s="374"/>
      <c r="AT28" s="183">
        <v>3</v>
      </c>
      <c r="AU28" s="184">
        <f t="shared" si="18"/>
        <v>42</v>
      </c>
      <c r="AV28" s="183">
        <v>3</v>
      </c>
      <c r="AW28" s="184">
        <f t="shared" si="3"/>
        <v>42</v>
      </c>
      <c r="AX28" s="183">
        <v>4</v>
      </c>
      <c r="AY28" s="183" t="s">
        <v>41</v>
      </c>
      <c r="AZ28" s="190">
        <f t="shared" si="4"/>
        <v>3</v>
      </c>
      <c r="BA28" s="184">
        <f t="shared" si="5"/>
        <v>42</v>
      </c>
      <c r="BB28" s="191">
        <f t="shared" si="6"/>
        <v>3</v>
      </c>
      <c r="BC28" s="184">
        <f t="shared" si="7"/>
        <v>42</v>
      </c>
      <c r="BD28" s="191">
        <f t="shared" si="8"/>
        <v>4</v>
      </c>
      <c r="BE28" s="192">
        <f t="shared" si="9"/>
        <v>6</v>
      </c>
      <c r="BF28" s="347" t="s">
        <v>170</v>
      </c>
      <c r="BG28" s="347" t="s">
        <v>171</v>
      </c>
    </row>
    <row r="29" spans="1:59" ht="15.75" customHeight="1" x14ac:dyDescent="0.25">
      <c r="A29" s="353" t="s">
        <v>283</v>
      </c>
      <c r="B29" s="343" t="s">
        <v>142</v>
      </c>
      <c r="C29" s="538" t="s">
        <v>284</v>
      </c>
      <c r="D29" s="183"/>
      <c r="E29" s="184" t="str">
        <f t="shared" si="10"/>
        <v/>
      </c>
      <c r="F29" s="183"/>
      <c r="G29" s="184" t="str">
        <f t="shared" si="11"/>
        <v/>
      </c>
      <c r="H29" s="183"/>
      <c r="I29" s="185"/>
      <c r="J29" s="186"/>
      <c r="K29" s="184" t="str">
        <f t="shared" si="12"/>
        <v/>
      </c>
      <c r="L29" s="183"/>
      <c r="M29" s="184" t="str">
        <f t="shared" si="13"/>
        <v/>
      </c>
      <c r="N29" s="183"/>
      <c r="O29" s="187"/>
      <c r="P29" s="183"/>
      <c r="Q29" s="184" t="str">
        <f t="shared" si="14"/>
        <v/>
      </c>
      <c r="R29" s="183"/>
      <c r="S29" s="184" t="str">
        <f t="shared" si="15"/>
        <v/>
      </c>
      <c r="T29" s="183"/>
      <c r="U29" s="185"/>
      <c r="V29" s="186"/>
      <c r="W29" s="184" t="str">
        <f t="shared" si="16"/>
        <v/>
      </c>
      <c r="X29" s="183"/>
      <c r="Y29" s="184" t="str">
        <f t="shared" si="17"/>
        <v/>
      </c>
      <c r="Z29" s="183"/>
      <c r="AA29" s="187"/>
      <c r="AB29" s="183"/>
      <c r="AC29" s="184" t="str">
        <f t="shared" si="22"/>
        <v/>
      </c>
      <c r="AD29" s="183"/>
      <c r="AE29" s="184" t="str">
        <f t="shared" si="23"/>
        <v/>
      </c>
      <c r="AF29" s="183"/>
      <c r="AG29" s="185"/>
      <c r="AH29" s="186"/>
      <c r="AI29" s="184" t="str">
        <f t="shared" si="19"/>
        <v/>
      </c>
      <c r="AJ29" s="183"/>
      <c r="AK29" s="184" t="str">
        <f t="shared" si="25"/>
        <v/>
      </c>
      <c r="AL29" s="183"/>
      <c r="AM29" s="187"/>
      <c r="AN29" s="186"/>
      <c r="AO29" s="184" t="str">
        <f t="shared" si="21"/>
        <v/>
      </c>
      <c r="AP29" s="188"/>
      <c r="AQ29" s="184" t="str">
        <f t="shared" si="24"/>
        <v/>
      </c>
      <c r="AR29" s="188"/>
      <c r="AS29" s="189"/>
      <c r="AT29" s="375">
        <v>2</v>
      </c>
      <c r="AU29" s="184">
        <f t="shared" si="18"/>
        <v>28</v>
      </c>
      <c r="AV29" s="351">
        <v>2</v>
      </c>
      <c r="AW29" s="376">
        <v>28</v>
      </c>
      <c r="AX29" s="351">
        <v>4</v>
      </c>
      <c r="AY29" s="359" t="s">
        <v>30</v>
      </c>
      <c r="AZ29" s="190">
        <f t="shared" si="4"/>
        <v>2</v>
      </c>
      <c r="BA29" s="184">
        <f t="shared" si="5"/>
        <v>28</v>
      </c>
      <c r="BB29" s="191">
        <f t="shared" si="6"/>
        <v>2</v>
      </c>
      <c r="BC29" s="184">
        <f t="shared" si="7"/>
        <v>28</v>
      </c>
      <c r="BD29" s="191">
        <f t="shared" si="8"/>
        <v>4</v>
      </c>
      <c r="BE29" s="192">
        <f t="shared" si="9"/>
        <v>4</v>
      </c>
      <c r="BF29" s="347" t="s">
        <v>170</v>
      </c>
      <c r="BG29" s="347" t="s">
        <v>171</v>
      </c>
    </row>
    <row r="30" spans="1:59" ht="15.75" customHeight="1" x14ac:dyDescent="0.25">
      <c r="A30" s="353" t="s">
        <v>285</v>
      </c>
      <c r="B30" s="343" t="s">
        <v>142</v>
      </c>
      <c r="C30" s="538" t="s">
        <v>286</v>
      </c>
      <c r="D30" s="183"/>
      <c r="E30" s="184" t="str">
        <f>IF(D30*14=0,"",D30*14)</f>
        <v/>
      </c>
      <c r="F30" s="183"/>
      <c r="G30" s="184" t="str">
        <f>IF(F30*14=0,"",F30*14)</f>
        <v/>
      </c>
      <c r="H30" s="183"/>
      <c r="I30" s="185"/>
      <c r="J30" s="186"/>
      <c r="K30" s="184" t="str">
        <f>IF(J30*14=0,"",J30*14)</f>
        <v/>
      </c>
      <c r="L30" s="183"/>
      <c r="M30" s="184" t="str">
        <f>IF(L30*14=0,"",L30*14)</f>
        <v/>
      </c>
      <c r="N30" s="183"/>
      <c r="O30" s="187"/>
      <c r="P30" s="183"/>
      <c r="Q30" s="184" t="str">
        <f>IF(P30*14=0,"",P30*14)</f>
        <v/>
      </c>
      <c r="R30" s="183"/>
      <c r="S30" s="184" t="str">
        <f>IF(R30*14=0,"",R30*14)</f>
        <v/>
      </c>
      <c r="T30" s="183"/>
      <c r="U30" s="185"/>
      <c r="V30" s="186"/>
      <c r="W30" s="184" t="str">
        <f>IF(V30*14=0,"",V30*14)</f>
        <v/>
      </c>
      <c r="X30" s="183"/>
      <c r="Y30" s="184" t="str">
        <f>IF(X30*14=0,"",X30*14)</f>
        <v/>
      </c>
      <c r="Z30" s="183"/>
      <c r="AA30" s="187"/>
      <c r="AB30" s="183"/>
      <c r="AC30" s="184" t="str">
        <f>IF(AB30*14=0,"",AB30*14)</f>
        <v/>
      </c>
      <c r="AD30" s="183"/>
      <c r="AE30" s="184" t="str">
        <f>IF(AD30*14=0,"",AD30*14)</f>
        <v/>
      </c>
      <c r="AF30" s="183"/>
      <c r="AG30" s="185"/>
      <c r="AH30" s="186"/>
      <c r="AI30" s="184" t="str">
        <f>IF(AH30*14=0,"",AH30*14)</f>
        <v/>
      </c>
      <c r="AJ30" s="183"/>
      <c r="AK30" s="184" t="str">
        <f t="shared" ref="AK30" si="26">IF(AJ30*14=0,"",AJ30*14)</f>
        <v/>
      </c>
      <c r="AL30" s="183"/>
      <c r="AM30" s="187"/>
      <c r="AN30" s="186"/>
      <c r="AO30" s="184" t="str">
        <f>IF(AN30*14=0,"",AN30*14)</f>
        <v/>
      </c>
      <c r="AP30" s="188"/>
      <c r="AQ30" s="184" t="str">
        <f>IF(AP30*14=0,"",AP30*14)</f>
        <v/>
      </c>
      <c r="AR30" s="188"/>
      <c r="AS30" s="189"/>
      <c r="AT30" s="356">
        <v>3</v>
      </c>
      <c r="AU30" s="184">
        <f>IF(AT30*14=0,"",AT30*14)</f>
        <v>42</v>
      </c>
      <c r="AV30" s="351">
        <v>2</v>
      </c>
      <c r="AW30" s="376">
        <v>28</v>
      </c>
      <c r="AX30" s="351">
        <v>4</v>
      </c>
      <c r="AY30" s="346" t="s">
        <v>87</v>
      </c>
      <c r="AZ30" s="190">
        <f t="shared" ref="AZ30" si="27">IF(D30+J30+P30+V30+AB30+AH30+AN30+AT30=0,"",D30+J30+P30+V30+AB30+AH30+AN30+AT30)</f>
        <v>3</v>
      </c>
      <c r="BA30" s="184">
        <f t="shared" ref="BA30" si="28">IF((D30+J30+P30+V30+AB30+AH30+AN30+AT30)*14=0,"",(D30+J30+P30+V30+AB30+AH30+AN30+AT30)*14)</f>
        <v>42</v>
      </c>
      <c r="BB30" s="191">
        <f t="shared" ref="BB30" si="29">IF(F30+L30+R30+X30+AD30+AJ30+AP30+AV30=0,"",F30+L30+R30+X30+AD30+AJ30+AP30+AV30)</f>
        <v>2</v>
      </c>
      <c r="BC30" s="184">
        <f t="shared" ref="BC30" si="30">IF((L30+F30+R30+X30+AD30+AJ30+AP30+AV30)*14=0,"",(L30+F30+R30+X30+AD30+AJ30+AP30+AV30)*14)</f>
        <v>28</v>
      </c>
      <c r="BD30" s="191">
        <f t="shared" ref="BD30" si="31">IF(N30+H30+T30+Z30+AF30+AL30+AR30+AX30=0,"",N30+H30+T30+Z30+AF30+AL30+AR30+AX30)</f>
        <v>4</v>
      </c>
      <c r="BE30" s="192">
        <f t="shared" ref="BE30" si="32">IF(D30+F30+L30+J30+P30+R30+V30+X30+AB30+AD30+AH30+AJ30+AN30+AP30+AT30+AV30=0,"",D30+F30+L30+J30+P30+R30+V30+X30+AB30+AD30+AH30+AJ30+AN30+AP30+AT30+AV30)</f>
        <v>5</v>
      </c>
      <c r="BF30" s="347" t="s">
        <v>170</v>
      </c>
      <c r="BG30" s="347" t="s">
        <v>171</v>
      </c>
    </row>
    <row r="31" spans="1:59" s="168" customFormat="1" ht="15.75" customHeight="1" x14ac:dyDescent="0.25">
      <c r="A31" s="353" t="s">
        <v>287</v>
      </c>
      <c r="B31" s="343" t="s">
        <v>142</v>
      </c>
      <c r="C31" s="538" t="s">
        <v>288</v>
      </c>
      <c r="D31" s="377"/>
      <c r="E31" s="378" t="str">
        <f>IF(D31*14=0,"",D31*14)</f>
        <v/>
      </c>
      <c r="F31" s="379"/>
      <c r="G31" s="378" t="str">
        <f>IF(F31*14=0,"",F31*14)</f>
        <v/>
      </c>
      <c r="H31" s="380"/>
      <c r="I31" s="381"/>
      <c r="J31" s="382"/>
      <c r="K31" s="378" t="str">
        <f>IF(J31*14=0,"",J31*14)</f>
        <v/>
      </c>
      <c r="L31" s="379"/>
      <c r="M31" s="378" t="str">
        <f>IF(L31*14=0,"",L31*14)</f>
        <v/>
      </c>
      <c r="N31" s="380"/>
      <c r="O31" s="381"/>
      <c r="P31" s="383"/>
      <c r="Q31" s="378" t="str">
        <f>IF(P31*14=0,"",P31*14)</f>
        <v/>
      </c>
      <c r="R31" s="379"/>
      <c r="S31" s="378" t="str">
        <f>IF(R31*14=0,"",R31*14)</f>
        <v/>
      </c>
      <c r="T31" s="380"/>
      <c r="U31" s="380"/>
      <c r="V31" s="186"/>
      <c r="W31" s="378" t="str">
        <f>IF(V31*14=0,"",V31*14)</f>
        <v/>
      </c>
      <c r="X31" s="379"/>
      <c r="Y31" s="378" t="str">
        <f>IF(X31*14=0,"",X31*14)</f>
        <v/>
      </c>
      <c r="Z31" s="380"/>
      <c r="AA31" s="381"/>
      <c r="AB31" s="382"/>
      <c r="AC31" s="378" t="str">
        <f>IF(AB31*14=0,"",AB31*14)</f>
        <v/>
      </c>
      <c r="AD31" s="379"/>
      <c r="AE31" s="378" t="str">
        <f>IF(AD31*14=0,"",AD31*14)</f>
        <v/>
      </c>
      <c r="AF31" s="380"/>
      <c r="AG31" s="380"/>
      <c r="AH31" s="380"/>
      <c r="AI31" s="378" t="str">
        <f>IF(AH31*14=0,"",AH31*14)</f>
        <v/>
      </c>
      <c r="AJ31" s="379"/>
      <c r="AK31" s="378" t="str">
        <f>IF(AJ31*14=0,"",AJ31*14)</f>
        <v/>
      </c>
      <c r="AL31" s="167"/>
      <c r="AM31" s="384"/>
      <c r="AN31" s="382"/>
      <c r="AO31" s="378" t="str">
        <f>IF(AN31*14=0,"",AN31*14)</f>
        <v/>
      </c>
      <c r="AP31" s="379"/>
      <c r="AQ31" s="378" t="str">
        <f>IF(AP31*14=0,"",AP31*14)</f>
        <v/>
      </c>
      <c r="AR31" s="380"/>
      <c r="AS31" s="381"/>
      <c r="AT31" s="382"/>
      <c r="AU31" s="378" t="str">
        <f>IF(AT31*14=0,"",AT31*14)</f>
        <v/>
      </c>
      <c r="AV31" s="379">
        <v>6</v>
      </c>
      <c r="AW31" s="378">
        <v>120</v>
      </c>
      <c r="AX31" s="380">
        <v>6</v>
      </c>
      <c r="AY31" s="359" t="s">
        <v>30</v>
      </c>
      <c r="AZ31" s="385" t="str">
        <f>IF(D31+J31+P31+V31+AB31+AH31+AN31+AT31=0,"",D31+J31+P31+V31+AB31+AH31+AN31+AT31)</f>
        <v/>
      </c>
      <c r="BA31" s="378" t="str">
        <f>IF((P31+V31+AB31+AH31+AN31+AT31)*14=0,"",(P31+V31+AB31+AH31+AN31+AT31)*14)</f>
        <v/>
      </c>
      <c r="BB31" s="386">
        <f>IF(F31+L31+R31+X31+AD31+AJ31+AP31+AV31=0,"",F31+L31+R31+X31+AD31+AJ31+AP31+AV31)</f>
        <v>6</v>
      </c>
      <c r="BC31" s="378">
        <v>120</v>
      </c>
      <c r="BD31" s="387">
        <v>6</v>
      </c>
      <c r="BE31" s="388">
        <f>IF(D31+F31+L31+J31+P31+R31+V31+X31+AB31+AD31+AH31+AJ31+AN31+AP31+AT31+AV31=0,"",D31+F31+L31+J31+P31+R31+V31+X31+AB31+AD31+AH31+AJ31+AN31+AP31+AT31+AV31)</f>
        <v>6</v>
      </c>
      <c r="BF31" s="389"/>
      <c r="BG31" s="347" t="s">
        <v>171</v>
      </c>
    </row>
    <row r="32" spans="1:59" s="36" customFormat="1" ht="15.75" customHeight="1" thickBot="1" x14ac:dyDescent="0.35">
      <c r="A32" s="79"/>
      <c r="B32" s="390"/>
      <c r="C32" s="391" t="s">
        <v>289</v>
      </c>
      <c r="D32" s="42">
        <f>SUM(D12:D31)</f>
        <v>0</v>
      </c>
      <c r="E32" s="42">
        <f>SUM(E12:E31)</f>
        <v>0</v>
      </c>
      <c r="F32" s="42">
        <f>SUM(F12:F31)</f>
        <v>0</v>
      </c>
      <c r="G32" s="42">
        <f>SUM(G12:G31)</f>
        <v>0</v>
      </c>
      <c r="H32" s="42">
        <f>SUM(H12:H31)</f>
        <v>0</v>
      </c>
      <c r="I32" s="81" t="s">
        <v>133</v>
      </c>
      <c r="J32" s="42">
        <f>SUM(J12:J31)</f>
        <v>0</v>
      </c>
      <c r="K32" s="42">
        <f>SUM(K12:K31)</f>
        <v>0</v>
      </c>
      <c r="L32" s="42">
        <f>SUM(L12:L31)</f>
        <v>0</v>
      </c>
      <c r="M32" s="42">
        <f>SUM(M12:M31)</f>
        <v>0</v>
      </c>
      <c r="N32" s="42">
        <f>SUM(N12:N31)</f>
        <v>0</v>
      </c>
      <c r="O32" s="81" t="s">
        <v>133</v>
      </c>
      <c r="P32" s="42">
        <f>SUM(P12:P31)</f>
        <v>0</v>
      </c>
      <c r="Q32" s="42">
        <f>SUM(Q12:Q31)</f>
        <v>0</v>
      </c>
      <c r="R32" s="42">
        <f>SUM(R12:R31)</f>
        <v>0</v>
      </c>
      <c r="S32" s="42">
        <f>SUM(S12:S31)</f>
        <v>0</v>
      </c>
      <c r="T32" s="42">
        <f>SUM(T12:T31)</f>
        <v>0</v>
      </c>
      <c r="U32" s="81" t="s">
        <v>133</v>
      </c>
      <c r="V32" s="42">
        <f>SUM(V12:V31)</f>
        <v>0</v>
      </c>
      <c r="W32" s="42">
        <f>SUM(W12:W31)</f>
        <v>0</v>
      </c>
      <c r="X32" s="42">
        <f>SUM(X12:X31)</f>
        <v>0</v>
      </c>
      <c r="Y32" s="42">
        <f>SUM(Y12:Y31)</f>
        <v>0</v>
      </c>
      <c r="Z32" s="42">
        <f>SUM(Z12:Z31)</f>
        <v>0</v>
      </c>
      <c r="AA32" s="81" t="s">
        <v>133</v>
      </c>
      <c r="AB32" s="42">
        <f>SUM(AB12:AB31)</f>
        <v>9</v>
      </c>
      <c r="AC32" s="42">
        <f>SUM(AC12:AC31)</f>
        <v>126</v>
      </c>
      <c r="AD32" s="42">
        <f>SUM(AD12:AD31)</f>
        <v>11</v>
      </c>
      <c r="AE32" s="42">
        <f>SUM(AE12:AE31)</f>
        <v>154</v>
      </c>
      <c r="AF32" s="42">
        <f>SUM(AF12:AF31)</f>
        <v>24</v>
      </c>
      <c r="AG32" s="81" t="s">
        <v>133</v>
      </c>
      <c r="AH32" s="42">
        <f>SUM(AH12:AH31)</f>
        <v>12</v>
      </c>
      <c r="AI32" s="42">
        <f>SUM(AI12:AI31)</f>
        <v>168</v>
      </c>
      <c r="AJ32" s="42">
        <f>SUM(AJ12:AJ31)</f>
        <v>14</v>
      </c>
      <c r="AK32" s="42">
        <f>SUM(AK12:AK31)</f>
        <v>196</v>
      </c>
      <c r="AL32" s="42">
        <f>SUM(AL12:AL31)</f>
        <v>24</v>
      </c>
      <c r="AM32" s="81" t="s">
        <v>133</v>
      </c>
      <c r="AN32" s="42">
        <f>SUM(AN12:AN31)</f>
        <v>10</v>
      </c>
      <c r="AO32" s="42">
        <f>SUM(AO12:AO31)</f>
        <v>140</v>
      </c>
      <c r="AP32" s="42">
        <f>SUM(AP12:AP31)</f>
        <v>15</v>
      </c>
      <c r="AQ32" s="42">
        <f>SUM(AQ12:AQ31)</f>
        <v>210</v>
      </c>
      <c r="AR32" s="42">
        <f>SUM(AR12:AR31)</f>
        <v>28</v>
      </c>
      <c r="AS32" s="81" t="s">
        <v>133</v>
      </c>
      <c r="AT32" s="42">
        <f>SUM(AT12:AT31)</f>
        <v>8</v>
      </c>
      <c r="AU32" s="42">
        <f>SUM(AU12:AU31)</f>
        <v>112</v>
      </c>
      <c r="AV32" s="42">
        <f>SUM(AV12:AV31)</f>
        <v>13</v>
      </c>
      <c r="AW32" s="42">
        <f>SUM(AW12:AW31)</f>
        <v>218</v>
      </c>
      <c r="AX32" s="42">
        <f>SUM(AX28:AX31)</f>
        <v>18</v>
      </c>
      <c r="AY32" s="81" t="s">
        <v>133</v>
      </c>
      <c r="AZ32" s="42">
        <f t="shared" ref="AZ32:BE32" si="33">SUM(AZ12:AZ31)</f>
        <v>39</v>
      </c>
      <c r="BA32" s="42">
        <f t="shared" si="33"/>
        <v>546</v>
      </c>
      <c r="BB32" s="42">
        <f t="shared" si="33"/>
        <v>53</v>
      </c>
      <c r="BC32" s="42">
        <f t="shared" si="33"/>
        <v>778</v>
      </c>
      <c r="BD32" s="42">
        <f t="shared" si="33"/>
        <v>94</v>
      </c>
      <c r="BE32" s="42">
        <f t="shared" si="33"/>
        <v>92</v>
      </c>
    </row>
    <row r="33" spans="1:59" s="36" customFormat="1" ht="15.75" customHeight="1" thickBot="1" x14ac:dyDescent="0.35">
      <c r="A33" s="74"/>
      <c r="B33" s="75"/>
      <c r="C33" s="34" t="s">
        <v>290</v>
      </c>
      <c r="D33" s="35">
        <f>D10+D32</f>
        <v>0</v>
      </c>
      <c r="E33" s="35">
        <f>E10+E32</f>
        <v>0</v>
      </c>
      <c r="F33" s="35">
        <f>F10+F32</f>
        <v>30</v>
      </c>
      <c r="G33" s="35">
        <f>G10+G32</f>
        <v>600</v>
      </c>
      <c r="H33" s="35">
        <f>H10+H32</f>
        <v>27</v>
      </c>
      <c r="I33" s="82" t="s">
        <v>133</v>
      </c>
      <c r="J33" s="35">
        <f>J10+J32</f>
        <v>17</v>
      </c>
      <c r="K33" s="35">
        <f>K10+K32</f>
        <v>238</v>
      </c>
      <c r="L33" s="35">
        <f>L10+L32</f>
        <v>15</v>
      </c>
      <c r="M33" s="35">
        <f>M10+M32</f>
        <v>210</v>
      </c>
      <c r="N33" s="35">
        <f>N10+N32</f>
        <v>30</v>
      </c>
      <c r="O33" s="82" t="s">
        <v>133</v>
      </c>
      <c r="P33" s="35">
        <f>P10+P32</f>
        <v>9</v>
      </c>
      <c r="Q33" s="35">
        <f>Q10+Q32</f>
        <v>126</v>
      </c>
      <c r="R33" s="35">
        <f>R10+R32</f>
        <v>22</v>
      </c>
      <c r="S33" s="35">
        <f>S10+S32</f>
        <v>318</v>
      </c>
      <c r="T33" s="35">
        <f>T10+T32</f>
        <v>28</v>
      </c>
      <c r="U33" s="82" t="s">
        <v>133</v>
      </c>
      <c r="V33" s="35">
        <f>V10+V32</f>
        <v>14</v>
      </c>
      <c r="W33" s="35">
        <f>W10+W32</f>
        <v>196</v>
      </c>
      <c r="X33" s="35">
        <f>X10+X32</f>
        <v>18</v>
      </c>
      <c r="Y33" s="35">
        <f>Y10+Y32</f>
        <v>266</v>
      </c>
      <c r="Z33" s="35">
        <f>Z10+Z32</f>
        <v>29</v>
      </c>
      <c r="AA33" s="82" t="s">
        <v>133</v>
      </c>
      <c r="AB33" s="35">
        <f>AB10+AB32</f>
        <v>13</v>
      </c>
      <c r="AC33" s="35">
        <f>AC10+AC32</f>
        <v>182</v>
      </c>
      <c r="AD33" s="35">
        <f>AD10+AD32</f>
        <v>15</v>
      </c>
      <c r="AE33" s="35">
        <f>AE10+AE32</f>
        <v>210</v>
      </c>
      <c r="AF33" s="35">
        <f>AF10+AF32</f>
        <v>31</v>
      </c>
      <c r="AG33" s="82" t="s">
        <v>133</v>
      </c>
      <c r="AH33" s="35">
        <f>AH10+AH32</f>
        <v>15</v>
      </c>
      <c r="AI33" s="35">
        <f>AI10+AI32</f>
        <v>210</v>
      </c>
      <c r="AJ33" s="35">
        <f>AJ10+AJ32</f>
        <v>17</v>
      </c>
      <c r="AK33" s="35">
        <f>AK10+AK32</f>
        <v>238</v>
      </c>
      <c r="AL33" s="35">
        <f>AL10+AL32</f>
        <v>31</v>
      </c>
      <c r="AM33" s="82" t="s">
        <v>133</v>
      </c>
      <c r="AN33" s="35">
        <f>AN10+AN32</f>
        <v>12</v>
      </c>
      <c r="AO33" s="35">
        <f>AO10+AO32</f>
        <v>168</v>
      </c>
      <c r="AP33" s="35">
        <f>AP10+AP32</f>
        <v>17</v>
      </c>
      <c r="AQ33" s="35">
        <f>AQ10+AQ32</f>
        <v>238</v>
      </c>
      <c r="AR33" s="35">
        <f>AR10+AR32</f>
        <v>33</v>
      </c>
      <c r="AS33" s="82" t="s">
        <v>133</v>
      </c>
      <c r="AT33" s="35">
        <f>AT10+AT32</f>
        <v>10</v>
      </c>
      <c r="AU33" s="35">
        <f>AU10+AU32</f>
        <v>140</v>
      </c>
      <c r="AV33" s="35">
        <f>AV10+AV32</f>
        <v>18</v>
      </c>
      <c r="AW33" s="35">
        <f>AW10+AW32</f>
        <v>289</v>
      </c>
      <c r="AX33" s="35">
        <f>AX10+AX32</f>
        <v>31</v>
      </c>
      <c r="AY33" s="82" t="s">
        <v>133</v>
      </c>
      <c r="AZ33" s="43">
        <f t="shared" ref="AZ33:BE33" si="34">AZ10+AZ32</f>
        <v>90</v>
      </c>
      <c r="BA33" s="43">
        <f t="shared" si="34"/>
        <v>1260</v>
      </c>
      <c r="BB33" s="43">
        <f t="shared" si="34"/>
        <v>152</v>
      </c>
      <c r="BC33" s="43">
        <f t="shared" si="34"/>
        <v>2355</v>
      </c>
      <c r="BD33" s="43">
        <f t="shared" si="34"/>
        <v>240</v>
      </c>
      <c r="BE33" s="43">
        <f t="shared" si="34"/>
        <v>242</v>
      </c>
    </row>
    <row r="34" spans="1:59" ht="18.75" customHeight="1" x14ac:dyDescent="0.3">
      <c r="A34" s="44"/>
      <c r="B34" s="45"/>
      <c r="C34" s="46" t="s">
        <v>134</v>
      </c>
      <c r="D34" s="706"/>
      <c r="E34" s="707"/>
      <c r="F34" s="707"/>
      <c r="G34" s="707"/>
      <c r="H34" s="707"/>
      <c r="I34" s="707"/>
      <c r="J34" s="707"/>
      <c r="K34" s="707"/>
      <c r="L34" s="707"/>
      <c r="M34" s="707"/>
      <c r="N34" s="707"/>
      <c r="O34" s="707"/>
      <c r="P34" s="707"/>
      <c r="Q34" s="707"/>
      <c r="R34" s="707"/>
      <c r="S34" s="707"/>
      <c r="T34" s="707"/>
      <c r="U34" s="707"/>
      <c r="V34" s="707"/>
      <c r="W34" s="707"/>
      <c r="X34" s="707"/>
      <c r="Y34" s="707"/>
      <c r="Z34" s="707"/>
      <c r="AA34" s="707"/>
      <c r="AB34" s="706"/>
      <c r="AC34" s="707"/>
      <c r="AD34" s="707"/>
      <c r="AE34" s="707"/>
      <c r="AF34" s="707"/>
      <c r="AG34" s="707"/>
      <c r="AH34" s="707"/>
      <c r="AI34" s="707"/>
      <c r="AJ34" s="707"/>
      <c r="AK34" s="707"/>
      <c r="AL34" s="707"/>
      <c r="AM34" s="707"/>
      <c r="AN34" s="707"/>
      <c r="AO34" s="707"/>
      <c r="AP34" s="707"/>
      <c r="AQ34" s="707"/>
      <c r="AR34" s="707"/>
      <c r="AS34" s="707"/>
      <c r="AT34" s="707"/>
      <c r="AU34" s="707"/>
      <c r="AV34" s="707"/>
      <c r="AW34" s="707"/>
      <c r="AX34" s="707"/>
      <c r="AY34" s="707"/>
      <c r="AZ34" s="708"/>
      <c r="BA34" s="709"/>
      <c r="BB34" s="709"/>
      <c r="BC34" s="709"/>
      <c r="BD34" s="709"/>
      <c r="BE34" s="709"/>
      <c r="BF34" s="392"/>
      <c r="BG34" s="392"/>
    </row>
    <row r="35" spans="1:59" s="2" customFormat="1" ht="15.75" customHeight="1" x14ac:dyDescent="0.25">
      <c r="A35" s="342" t="s">
        <v>291</v>
      </c>
      <c r="B35" s="393" t="s">
        <v>28</v>
      </c>
      <c r="C35" s="394" t="s">
        <v>292</v>
      </c>
      <c r="D35" s="360"/>
      <c r="E35" s="361" t="str">
        <f>IF(D35*14=0,"",D35*14)</f>
        <v/>
      </c>
      <c r="F35" s="360"/>
      <c r="G35" s="361" t="str">
        <f>IF(F35*14=0,"",F35*14)</f>
        <v/>
      </c>
      <c r="H35" s="360"/>
      <c r="I35" s="362"/>
      <c r="J35" s="363"/>
      <c r="K35" s="361" t="str">
        <f>IF(J35*14=0,"",J35*14)</f>
        <v/>
      </c>
      <c r="L35" s="360"/>
      <c r="M35" s="361" t="str">
        <f>IF(L35*14=0,"",L35*14)</f>
        <v/>
      </c>
      <c r="N35" s="360"/>
      <c r="O35" s="364"/>
      <c r="P35" s="360"/>
      <c r="Q35" s="361" t="str">
        <f>IF(P35*14=0,"",P35*14)</f>
        <v/>
      </c>
      <c r="R35" s="360"/>
      <c r="S35" s="361" t="str">
        <f>IF(R35*14=0,"",R35*14)</f>
        <v/>
      </c>
      <c r="T35" s="360"/>
      <c r="U35" s="362"/>
      <c r="V35" s="363"/>
      <c r="W35" s="361" t="str">
        <f>IF(V35*14=0,"",V35*14)</f>
        <v/>
      </c>
      <c r="X35" s="360"/>
      <c r="Y35" s="361" t="str">
        <f>IF(X35*14=0,"",X35*14)</f>
        <v/>
      </c>
      <c r="Z35" s="360"/>
      <c r="AA35" s="364"/>
      <c r="AB35" s="360"/>
      <c r="AC35" s="361" t="str">
        <f>IF(AB35*14=0,"",AB35*14)</f>
        <v/>
      </c>
      <c r="AD35" s="360"/>
      <c r="AE35" s="361" t="str">
        <f>IF(AD35*14=0,"",AD35*14)</f>
        <v/>
      </c>
      <c r="AF35" s="360"/>
      <c r="AG35" s="362"/>
      <c r="AH35" s="363"/>
      <c r="AI35" s="361" t="str">
        <f>IF(AH35*14=0,"",AH35*14)</f>
        <v/>
      </c>
      <c r="AJ35" s="360"/>
      <c r="AK35" s="361" t="str">
        <f>IF(AJ35*14=0,"",AJ35*14)</f>
        <v/>
      </c>
      <c r="AL35" s="360"/>
      <c r="AM35" s="364"/>
      <c r="AN35" s="363"/>
      <c r="AO35" s="361" t="str">
        <f>IF(AN35*14=0,"",AN35*14)</f>
        <v/>
      </c>
      <c r="AP35" s="395"/>
      <c r="AQ35" s="361" t="str">
        <f>IF(AP35*14=0,"",AP35*14)</f>
        <v/>
      </c>
      <c r="AR35" s="395"/>
      <c r="AS35" s="396"/>
      <c r="AT35" s="360"/>
      <c r="AU35" s="361" t="str">
        <f>IF(AT35*14=0,"",AT35*14)</f>
        <v/>
      </c>
      <c r="AV35" s="360"/>
      <c r="AW35" s="361" t="str">
        <f>IF(AV35*14=0,"",AV35*14)</f>
        <v/>
      </c>
      <c r="AX35" s="360"/>
      <c r="AY35" s="360"/>
      <c r="AZ35" s="397" t="str">
        <f>IF(D35+J35+P35+V35+AB35+AH35+AN35+AT35=0,"",D35+J35+P35+V35+AB35+AH35+AN35+AT35)</f>
        <v/>
      </c>
      <c r="BA35" s="398" t="str">
        <f>IF((P35+V35+AB35+AH35+AN35+AT35)*14=0,"",(P35+V35+AB35+AH35+AN35+AT35)*14)</f>
        <v/>
      </c>
      <c r="BB35" s="399" t="str">
        <f>IF(F35+L35+R35+X35+AD35+AJ35+AP35+AV35=0,"",F35+L35+R35+X35+AD35+AJ35+AP35+AV35)</f>
        <v/>
      </c>
      <c r="BC35" s="361" t="str">
        <f>IF((L35+F35+R35+X35+AD35+AJ35+AP35+AV35)*14=0,"",(L35+F35+R35+X35+AD35+AJ35+AP35+AV35)*14)</f>
        <v/>
      </c>
      <c r="BD35" s="400" t="s">
        <v>133</v>
      </c>
      <c r="BE35" s="401" t="str">
        <f>IF(D35+F35+L35+J35+P35+R35+V35+X35+AB35+AD35+AH35+AJ35+AN35+AP35+AT35+AV35=0,"",D35+F35+L35+J35+P35+R35+V35+X35+AB35+AD35+AH35+AJ35+AN35+AP35+AT35+AV35)</f>
        <v/>
      </c>
      <c r="BF35" s="347" t="s">
        <v>170</v>
      </c>
      <c r="BG35" s="347" t="s">
        <v>171</v>
      </c>
    </row>
    <row r="36" spans="1:59" s="2" customFormat="1" ht="15.75" customHeight="1" x14ac:dyDescent="0.25">
      <c r="A36" s="349" t="s">
        <v>293</v>
      </c>
      <c r="B36" s="393" t="s">
        <v>28</v>
      </c>
      <c r="C36" s="394" t="s">
        <v>294</v>
      </c>
      <c r="D36" s="360"/>
      <c r="E36" s="361" t="str">
        <f>IF(D36*14=0,"",D36*14)</f>
        <v/>
      </c>
      <c r="F36" s="360"/>
      <c r="G36" s="361" t="str">
        <f>IF(F36*14=0,"",F36*14)</f>
        <v/>
      </c>
      <c r="H36" s="360"/>
      <c r="I36" s="362"/>
      <c r="J36" s="363"/>
      <c r="K36" s="361" t="str">
        <f>IF(J36*14=0,"",J36*14)</f>
        <v/>
      </c>
      <c r="L36" s="360"/>
      <c r="M36" s="361" t="str">
        <f>IF(L36*14=0,"",L36*14)</f>
        <v/>
      </c>
      <c r="N36" s="360"/>
      <c r="O36" s="364"/>
      <c r="P36" s="360"/>
      <c r="Q36" s="361" t="str">
        <f>IF(P36*14=0,"",P36*14)</f>
        <v/>
      </c>
      <c r="R36" s="360"/>
      <c r="S36" s="361" t="str">
        <f>IF(R36*14=0,"",R36*14)</f>
        <v/>
      </c>
      <c r="T36" s="360"/>
      <c r="U36" s="362"/>
      <c r="V36" s="363"/>
      <c r="W36" s="361" t="str">
        <f>IF(V36*14=0,"",V36*14)</f>
        <v/>
      </c>
      <c r="X36" s="360"/>
      <c r="Y36" s="361" t="str">
        <f>IF(X36*14=0,"",X36*14)</f>
        <v/>
      </c>
      <c r="Z36" s="360"/>
      <c r="AA36" s="364"/>
      <c r="AB36" s="360"/>
      <c r="AC36" s="361" t="str">
        <f>IF(AB36*14=0,"",AB36*14)</f>
        <v/>
      </c>
      <c r="AD36" s="360"/>
      <c r="AE36" s="361" t="str">
        <f>IF(AD36*14=0,"",AD36*14)</f>
        <v/>
      </c>
      <c r="AF36" s="360"/>
      <c r="AG36" s="362"/>
      <c r="AH36" s="363"/>
      <c r="AI36" s="361" t="str">
        <f>IF(AH36*14=0,"",AH36*14)</f>
        <v/>
      </c>
      <c r="AJ36" s="360"/>
      <c r="AK36" s="361" t="str">
        <f>IF(AJ36*14=0,"",AJ36*14)</f>
        <v/>
      </c>
      <c r="AL36" s="360"/>
      <c r="AM36" s="364"/>
      <c r="AN36" s="363"/>
      <c r="AO36" s="361" t="str">
        <f>IF(AN36*14=0,"",AN36*14)</f>
        <v/>
      </c>
      <c r="AP36" s="395"/>
      <c r="AQ36" s="361" t="str">
        <f>IF(AP36*14=0,"",AP36*14)</f>
        <v/>
      </c>
      <c r="AR36" s="395"/>
      <c r="AS36" s="396"/>
      <c r="AT36" s="360"/>
      <c r="AU36" s="361" t="str">
        <f>IF(AT36*14=0,"",AT36*14)</f>
        <v/>
      </c>
      <c r="AV36" s="360"/>
      <c r="AW36" s="361" t="str">
        <f>IF(AV36*14=0,"",AV36*14)</f>
        <v/>
      </c>
      <c r="AX36" s="360"/>
      <c r="AY36" s="360"/>
      <c r="AZ36" s="397" t="str">
        <f>IF(D36+J36+P36+V36+AB36+AH36+AN36+AT36=0,"",D36+J36+P36+V36+AB36+AH36+AN36+AT36)</f>
        <v/>
      </c>
      <c r="BA36" s="398" t="str">
        <f>IF((P36+V36+AB36+AH36+AN36+AT36)*14=0,"",(P36+V36+AB36+AH36+AN36+AT36)*14)</f>
        <v/>
      </c>
      <c r="BB36" s="399" t="str">
        <f>IF(F36+L36+R36+X36+AD36+AJ36+AP36+AV36=0,"",F36+L36+R36+X36+AD36+AJ36+AP36+AV36)</f>
        <v/>
      </c>
      <c r="BC36" s="361" t="str">
        <f>IF((L36+F36+R36+X36+AD36+AJ36+AP36+AV36)*14=0,"",(L36+F36+R36+X36+AD36+AJ36+AP36+AV36)*14)</f>
        <v/>
      </c>
      <c r="BD36" s="400" t="s">
        <v>133</v>
      </c>
      <c r="BE36" s="401" t="str">
        <f>IF(D36+F36+L36+J36+P36+R36+V36+X36+AB36+AD36+AH36+AJ36+AN36+AP36+AT36+AV36=0,"",D36+F36+L36+J36+P36+R36+V36+X36+AB36+AD36+AH36+AJ36+AN36+AP36+AT36+AV36)</f>
        <v/>
      </c>
      <c r="BF36" s="347" t="s">
        <v>170</v>
      </c>
      <c r="BG36" s="347" t="s">
        <v>171</v>
      </c>
    </row>
    <row r="37" spans="1:59" s="2" customFormat="1" ht="15.75" customHeight="1" thickBot="1" x14ac:dyDescent="0.3">
      <c r="A37" s="349"/>
      <c r="B37" s="305"/>
      <c r="C37" s="129"/>
      <c r="D37" s="402"/>
      <c r="E37" s="361"/>
      <c r="F37" s="403"/>
      <c r="G37" s="361"/>
      <c r="H37" s="404"/>
      <c r="I37" s="405"/>
      <c r="J37" s="406"/>
      <c r="K37" s="361"/>
      <c r="L37" s="403"/>
      <c r="M37" s="361"/>
      <c r="N37" s="404"/>
      <c r="O37" s="405"/>
      <c r="P37" s="407"/>
      <c r="Q37" s="361"/>
      <c r="R37" s="403"/>
      <c r="S37" s="361"/>
      <c r="T37" s="404"/>
      <c r="U37" s="404"/>
      <c r="V37" s="407"/>
      <c r="W37" s="361"/>
      <c r="X37" s="403"/>
      <c r="Y37" s="361"/>
      <c r="Z37" s="404"/>
      <c r="AA37" s="405"/>
      <c r="AB37" s="406"/>
      <c r="AC37" s="361"/>
      <c r="AD37" s="403"/>
      <c r="AE37" s="361"/>
      <c r="AF37" s="404"/>
      <c r="AG37" s="404"/>
      <c r="AH37" s="404"/>
      <c r="AI37" s="361"/>
      <c r="AJ37" s="403"/>
      <c r="AK37" s="361"/>
      <c r="AL37" s="167"/>
      <c r="AM37" s="384"/>
      <c r="AN37" s="406"/>
      <c r="AO37" s="361"/>
      <c r="AP37" s="403"/>
      <c r="AQ37" s="361"/>
      <c r="AR37" s="404"/>
      <c r="AS37" s="405"/>
      <c r="AT37" s="406"/>
      <c r="AU37" s="361"/>
      <c r="AV37" s="403"/>
      <c r="AW37" s="361"/>
      <c r="AX37" s="408"/>
      <c r="AY37" s="409"/>
      <c r="AZ37" s="397"/>
      <c r="BA37" s="398"/>
      <c r="BB37" s="399"/>
      <c r="BC37" s="410"/>
      <c r="BD37" s="400"/>
      <c r="BE37" s="401"/>
      <c r="BF37" s="347"/>
      <c r="BG37" s="347"/>
    </row>
    <row r="38" spans="1:59" ht="15.75" customHeight="1" thickBot="1" x14ac:dyDescent="0.35">
      <c r="A38" s="47"/>
      <c r="B38" s="48"/>
      <c r="C38" s="49" t="s">
        <v>139</v>
      </c>
      <c r="D38" s="50">
        <f>SUM(D35:D37)</f>
        <v>0</v>
      </c>
      <c r="E38" s="51" t="str">
        <f>IF(D38*14=0,"",D38*14)</f>
        <v/>
      </c>
      <c r="F38" s="52">
        <f>SUM(F35:F37)</f>
        <v>0</v>
      </c>
      <c r="G38" s="51" t="str">
        <f>IF(F38*14=0,"",F38*14)</f>
        <v/>
      </c>
      <c r="H38" s="53" t="s">
        <v>133</v>
      </c>
      <c r="I38" s="54" t="s">
        <v>133</v>
      </c>
      <c r="J38" s="55">
        <f>SUM(J35:J37)</f>
        <v>0</v>
      </c>
      <c r="K38" s="51" t="str">
        <f>IF(J38*14=0,"",J38*14)</f>
        <v/>
      </c>
      <c r="L38" s="52">
        <f>SUM(L35:L37)</f>
        <v>0</v>
      </c>
      <c r="M38" s="51" t="str">
        <f>IF(L38*14=0,"",L38*14)</f>
        <v/>
      </c>
      <c r="N38" s="53" t="s">
        <v>133</v>
      </c>
      <c r="O38" s="54" t="s">
        <v>133</v>
      </c>
      <c r="P38" s="50">
        <f>SUM(P35:P37)</f>
        <v>0</v>
      </c>
      <c r="Q38" s="51" t="str">
        <f>IF(P38*14=0,"",P38*14)</f>
        <v/>
      </c>
      <c r="R38" s="52">
        <f>SUM(R35:R37)</f>
        <v>0</v>
      </c>
      <c r="S38" s="51" t="str">
        <f>IF(R38*14=0,"",R38*14)</f>
        <v/>
      </c>
      <c r="T38" s="56" t="s">
        <v>133</v>
      </c>
      <c r="U38" s="54" t="s">
        <v>133</v>
      </c>
      <c r="V38" s="55">
        <f>SUM(V35:V37)</f>
        <v>0</v>
      </c>
      <c r="W38" s="51" t="str">
        <f>IF(V38*14=0,"",V38*14)</f>
        <v/>
      </c>
      <c r="X38" s="52">
        <f>SUM(X35:X37)</f>
        <v>0</v>
      </c>
      <c r="Y38" s="51" t="str">
        <f>IF(X38*14=0,"",X38*14)</f>
        <v/>
      </c>
      <c r="Z38" s="53" t="s">
        <v>133</v>
      </c>
      <c r="AA38" s="54" t="s">
        <v>133</v>
      </c>
      <c r="AB38" s="50">
        <f>SUM(AB35:AB37)</f>
        <v>0</v>
      </c>
      <c r="AC38" s="51" t="str">
        <f>IF(AB38*14=0,"",AB38*14)</f>
        <v/>
      </c>
      <c r="AD38" s="52">
        <f>SUM(AD35:AD37)</f>
        <v>0</v>
      </c>
      <c r="AE38" s="51" t="str">
        <f>IF(AD38*14=0,"",AD38*14)</f>
        <v/>
      </c>
      <c r="AF38" s="53" t="s">
        <v>133</v>
      </c>
      <c r="AG38" s="54" t="s">
        <v>133</v>
      </c>
      <c r="AH38" s="55">
        <f>SUM(AH35:AH37)</f>
        <v>0</v>
      </c>
      <c r="AI38" s="51" t="str">
        <f>IF(AH38*14=0,"",AH38*14)</f>
        <v/>
      </c>
      <c r="AJ38" s="52">
        <f>SUM(AJ35:AJ37)</f>
        <v>0</v>
      </c>
      <c r="AK38" s="51" t="str">
        <f>IF(AJ38*14=0,"",AJ38*14)</f>
        <v/>
      </c>
      <c r="AL38" s="53" t="s">
        <v>133</v>
      </c>
      <c r="AM38" s="54" t="s">
        <v>133</v>
      </c>
      <c r="AN38" s="50">
        <f>SUM(AN35:AN37)</f>
        <v>0</v>
      </c>
      <c r="AO38" s="51" t="str">
        <f>IF(AN38*14=0,"",AN38*14)</f>
        <v/>
      </c>
      <c r="AP38" s="52">
        <f>SUM(AP35:AP37)</f>
        <v>0</v>
      </c>
      <c r="AQ38" s="51" t="str">
        <f>IF(AP38*14=0,"",AP38*14)</f>
        <v/>
      </c>
      <c r="AR38" s="56" t="s">
        <v>133</v>
      </c>
      <c r="AS38" s="54" t="s">
        <v>133</v>
      </c>
      <c r="AT38" s="55">
        <f>SUM(AT35:AT37)</f>
        <v>0</v>
      </c>
      <c r="AU38" s="51" t="str">
        <f>IF(AT38*14=0,"",AT38*14)</f>
        <v/>
      </c>
      <c r="AV38" s="52">
        <f>SUM(AV35:AV37)</f>
        <v>0</v>
      </c>
      <c r="AW38" s="51"/>
      <c r="AX38" s="53" t="s">
        <v>133</v>
      </c>
      <c r="AY38" s="54" t="s">
        <v>133</v>
      </c>
      <c r="AZ38" s="57" t="str">
        <f>IF(D38+J38+P38+V38=0,"",D38+J38+P38+V38)</f>
        <v/>
      </c>
      <c r="BA38" s="411" t="str">
        <f>IF((P38+V38+AB38+AH38+AN38+AT38)*14=0,"",(P38+V38+AB38+AH38+AN38+AT38)*14)</f>
        <v/>
      </c>
      <c r="BB38" s="412" t="str">
        <f>IF(F38+L38+R38+X38=0,"",F38+L38+R38+X38)</f>
        <v/>
      </c>
      <c r="BC38" s="118">
        <v>160</v>
      </c>
      <c r="BD38" s="53" t="s">
        <v>133</v>
      </c>
      <c r="BE38" s="58" t="s">
        <v>295</v>
      </c>
    </row>
    <row r="39" spans="1:59" ht="15.75" customHeight="1" thickBot="1" x14ac:dyDescent="0.35">
      <c r="A39" s="59"/>
      <c r="B39" s="60"/>
      <c r="C39" s="61" t="s">
        <v>296</v>
      </c>
      <c r="D39" s="62">
        <f>D33+D38</f>
        <v>0</v>
      </c>
      <c r="E39" s="63" t="str">
        <f>IF(D39*14=0,"",D39*14)</f>
        <v/>
      </c>
      <c r="F39" s="64">
        <f>F33+F38</f>
        <v>30</v>
      </c>
      <c r="G39" s="63">
        <f>IF(F39*14=0,"",F39*14)</f>
        <v>420</v>
      </c>
      <c r="H39" s="65" t="s">
        <v>133</v>
      </c>
      <c r="I39" s="66" t="s">
        <v>133</v>
      </c>
      <c r="J39" s="67">
        <f>J33+J38</f>
        <v>17</v>
      </c>
      <c r="K39" s="63">
        <f>IF(J39*14=0,"",J39*14)</f>
        <v>238</v>
      </c>
      <c r="L39" s="64">
        <f>L33+L38</f>
        <v>15</v>
      </c>
      <c r="M39" s="63">
        <f>IF(L39*14=0,"",L39*14)</f>
        <v>210</v>
      </c>
      <c r="N39" s="65" t="s">
        <v>133</v>
      </c>
      <c r="O39" s="66" t="s">
        <v>133</v>
      </c>
      <c r="P39" s="62">
        <f>P33+P38</f>
        <v>9</v>
      </c>
      <c r="Q39" s="63">
        <f>IF(P39*14=0,"",P39*14)</f>
        <v>126</v>
      </c>
      <c r="R39" s="64">
        <f>R33+R38</f>
        <v>22</v>
      </c>
      <c r="S39" s="63">
        <f>IF(R39*14=0,"",R39*14)</f>
        <v>308</v>
      </c>
      <c r="T39" s="68" t="s">
        <v>133</v>
      </c>
      <c r="U39" s="66" t="s">
        <v>133</v>
      </c>
      <c r="V39" s="67">
        <f>V33+V38</f>
        <v>14</v>
      </c>
      <c r="W39" s="63">
        <f>IF(V39*14=0,"",V39*14)</f>
        <v>196</v>
      </c>
      <c r="X39" s="64">
        <f>X33+X38</f>
        <v>18</v>
      </c>
      <c r="Y39" s="63">
        <f>IF(X39*14=0,"",X39*14)</f>
        <v>252</v>
      </c>
      <c r="Z39" s="65" t="s">
        <v>133</v>
      </c>
      <c r="AA39" s="66" t="s">
        <v>133</v>
      </c>
      <c r="AB39" s="62">
        <f>AB33+AB38</f>
        <v>13</v>
      </c>
      <c r="AC39" s="63">
        <f>IF(AB39*14=0,"",AB39*14)</f>
        <v>182</v>
      </c>
      <c r="AD39" s="64">
        <f>AD33+AD38</f>
        <v>15</v>
      </c>
      <c r="AE39" s="63">
        <f>IF(AD39*14=0,"",AD39*14)</f>
        <v>210</v>
      </c>
      <c r="AF39" s="65" t="s">
        <v>133</v>
      </c>
      <c r="AG39" s="66" t="s">
        <v>133</v>
      </c>
      <c r="AH39" s="67">
        <f>AH33+AH38</f>
        <v>15</v>
      </c>
      <c r="AI39" s="63">
        <f>IF(AH39*14=0,"",AH39*14)</f>
        <v>210</v>
      </c>
      <c r="AJ39" s="64">
        <f>AJ33+AJ38</f>
        <v>17</v>
      </c>
      <c r="AK39" s="63">
        <f>IF(AJ39*14=0,"",AJ39*14)</f>
        <v>238</v>
      </c>
      <c r="AL39" s="65" t="s">
        <v>133</v>
      </c>
      <c r="AM39" s="66" t="s">
        <v>133</v>
      </c>
      <c r="AN39" s="62">
        <f>AN33+AN38</f>
        <v>12</v>
      </c>
      <c r="AO39" s="63">
        <f>IF(AN39*14=0,"",AN39*14)</f>
        <v>168</v>
      </c>
      <c r="AP39" s="64">
        <f>AP33+AP38</f>
        <v>17</v>
      </c>
      <c r="AQ39" s="63">
        <f>IF(AP39*14=0,"",AP39*14)</f>
        <v>238</v>
      </c>
      <c r="AR39" s="68" t="s">
        <v>133</v>
      </c>
      <c r="AS39" s="66" t="s">
        <v>133</v>
      </c>
      <c r="AT39" s="67">
        <f>AT33+AT38</f>
        <v>10</v>
      </c>
      <c r="AU39" s="63">
        <f>IF(AT39*14=0,"",AT39*14)</f>
        <v>140</v>
      </c>
      <c r="AV39" s="64">
        <f>AV33+AV38</f>
        <v>18</v>
      </c>
      <c r="AW39" s="63">
        <f>SUM(AW33:AW37)</f>
        <v>289</v>
      </c>
      <c r="AX39" s="65" t="s">
        <v>133</v>
      </c>
      <c r="AY39" s="66" t="s">
        <v>133</v>
      </c>
      <c r="AZ39" s="69">
        <f>IF(D39+J39+P39+V39+AB39+AN39+AT39+AH39=0,"",D39+J39+P39+V39+AB39+AN39+AT39+AH39)</f>
        <v>90</v>
      </c>
      <c r="BA39" s="57" t="e">
        <f>IF(E39+K39+Q39+W39+AC39+AO39+AU39+AI39=0,"",E39+K39+Q39+W39+AC39+AO39+AU39+AI39)</f>
        <v>#VALUE!</v>
      </c>
      <c r="BB39" s="57">
        <f>IF(F39+L39+R39+X39+AD39+AP39+AV39+AJ39=0,"",F39+L39+R39+X39+AD39+AP39+AV39+AJ39)</f>
        <v>152</v>
      </c>
      <c r="BC39" s="63">
        <f>SUM(BC33, BC37)</f>
        <v>2355</v>
      </c>
      <c r="BD39" s="53" t="s">
        <v>133</v>
      </c>
      <c r="BE39" s="413" t="s">
        <v>295</v>
      </c>
    </row>
    <row r="40" spans="1:59" ht="15.75" customHeight="1" thickTop="1" x14ac:dyDescent="0.3">
      <c r="A40" s="70"/>
      <c r="B40" s="84"/>
      <c r="C40" s="414"/>
      <c r="D40" s="706"/>
      <c r="E40" s="707"/>
      <c r="F40" s="707"/>
      <c r="G40" s="707"/>
      <c r="H40" s="707"/>
      <c r="I40" s="707"/>
      <c r="J40" s="707"/>
      <c r="K40" s="707"/>
      <c r="L40" s="707"/>
      <c r="M40" s="707"/>
      <c r="N40" s="707"/>
      <c r="O40" s="707"/>
      <c r="P40" s="707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6"/>
      <c r="AC40" s="707"/>
      <c r="AD40" s="707"/>
      <c r="AE40" s="707"/>
      <c r="AF40" s="707"/>
      <c r="AG40" s="707"/>
      <c r="AH40" s="707"/>
      <c r="AI40" s="707"/>
      <c r="AJ40" s="707"/>
      <c r="AK40" s="707"/>
      <c r="AL40" s="707"/>
      <c r="AM40" s="707"/>
      <c r="AN40" s="707"/>
      <c r="AO40" s="707"/>
      <c r="AP40" s="707"/>
      <c r="AQ40" s="707"/>
      <c r="AR40" s="707"/>
      <c r="AS40" s="707"/>
      <c r="AT40" s="707"/>
      <c r="AU40" s="707"/>
      <c r="AV40" s="707"/>
      <c r="AW40" s="707"/>
      <c r="AX40" s="707"/>
      <c r="AY40" s="707"/>
      <c r="AZ40" s="708"/>
      <c r="BA40" s="709"/>
      <c r="BB40" s="709"/>
      <c r="BC40" s="709"/>
      <c r="BD40" s="710"/>
      <c r="BE40" s="709"/>
      <c r="BF40" s="392"/>
      <c r="BG40" s="392"/>
    </row>
    <row r="41" spans="1:59" ht="15.75" customHeight="1" x14ac:dyDescent="0.2">
      <c r="A41" s="691" t="s">
        <v>224</v>
      </c>
      <c r="B41" s="692"/>
      <c r="C41" s="692"/>
      <c r="D41" s="692"/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692"/>
      <c r="Z41" s="692"/>
      <c r="AA41" s="692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6"/>
      <c r="BA41" s="417"/>
      <c r="BB41" s="417"/>
      <c r="BC41" s="417"/>
      <c r="BD41" s="417"/>
      <c r="BE41" s="418"/>
    </row>
    <row r="42" spans="1:59" ht="15.75" customHeight="1" x14ac:dyDescent="0.3">
      <c r="A42" s="419"/>
      <c r="B42" s="420"/>
      <c r="C42" s="421" t="s">
        <v>225</v>
      </c>
      <c r="D42" s="422"/>
      <c r="E42" s="423"/>
      <c r="F42" s="423"/>
      <c r="G42" s="423"/>
      <c r="H42" s="191"/>
      <c r="I42" s="424" t="str">
        <f>IF(COUNTIF(I12:I40,"A")=0,"",COUNTIF(I12:I40,"A"))</f>
        <v/>
      </c>
      <c r="J42" s="422"/>
      <c r="K42" s="423"/>
      <c r="L42" s="423"/>
      <c r="M42" s="423"/>
      <c r="N42" s="191"/>
      <c r="O42" s="424" t="str">
        <f>IF(COUNTIF(O12:O40,"A")=0,"",COUNTIF(O12:O40,"A"))</f>
        <v/>
      </c>
      <c r="P42" s="422"/>
      <c r="Q42" s="423"/>
      <c r="R42" s="423"/>
      <c r="S42" s="423"/>
      <c r="T42" s="191"/>
      <c r="U42" s="424" t="str">
        <f>IF(COUNTIF(U12:U40,"A")=0,"",COUNTIF(U12:U40,"A"))</f>
        <v/>
      </c>
      <c r="V42" s="422"/>
      <c r="W42" s="423"/>
      <c r="X42" s="423"/>
      <c r="Y42" s="423"/>
      <c r="Z42" s="191"/>
      <c r="AA42" s="424" t="str">
        <f>IF(COUNTIF(AA12:AA40,"A")=0,"",COUNTIF(AA12:AA40,"A"))</f>
        <v/>
      </c>
      <c r="AB42" s="422"/>
      <c r="AC42" s="423"/>
      <c r="AD42" s="423"/>
      <c r="AE42" s="423"/>
      <c r="AF42" s="191"/>
      <c r="AG42" s="424" t="str">
        <f>IF(COUNTIF(AG12:AG40,"A")=0,"",COUNTIF(AG12:AG40,"A"))</f>
        <v/>
      </c>
      <c r="AH42" s="422"/>
      <c r="AI42" s="423"/>
      <c r="AJ42" s="423"/>
      <c r="AK42" s="423"/>
      <c r="AL42" s="191"/>
      <c r="AM42" s="424" t="str">
        <f>IF(COUNTIF(AM12:AM40,"A")=0,"",COUNTIF(AM12:AM40,"A"))</f>
        <v/>
      </c>
      <c r="AN42" s="422"/>
      <c r="AO42" s="423"/>
      <c r="AP42" s="423"/>
      <c r="AQ42" s="423"/>
      <c r="AR42" s="191"/>
      <c r="AS42" s="424" t="str">
        <f>IF(COUNTIF(AS12:AS40,"A")=0,"",COUNTIF(AS12:AS40,"A"))</f>
        <v/>
      </c>
      <c r="AT42" s="422"/>
      <c r="AU42" s="423"/>
      <c r="AV42" s="423"/>
      <c r="AW42" s="423"/>
      <c r="AX42" s="191"/>
      <c r="AY42" s="424" t="str">
        <f>IF(COUNTIF(AY12:AY40,"A")=0,"",COUNTIF(AY12:AY40,"A"))</f>
        <v/>
      </c>
      <c r="AZ42" s="425"/>
      <c r="BA42" s="423"/>
      <c r="BB42" s="423"/>
      <c r="BC42" s="423"/>
      <c r="BD42" s="191"/>
      <c r="BE42" s="426" t="str">
        <f t="shared" ref="BE42:BE54" si="35">IF(SUM(I42:AY42)=0,"",SUM(I42:AY42))</f>
        <v/>
      </c>
    </row>
    <row r="43" spans="1:59" ht="15.75" customHeight="1" x14ac:dyDescent="0.3">
      <c r="A43" s="419"/>
      <c r="B43" s="420"/>
      <c r="C43" s="421" t="s">
        <v>226</v>
      </c>
      <c r="D43" s="422"/>
      <c r="E43" s="423"/>
      <c r="F43" s="423"/>
      <c r="G43" s="423"/>
      <c r="H43" s="191"/>
      <c r="I43" s="424" t="str">
        <f>IF(COUNTIF(I12:I40,"B")=0,"",COUNTIF(I12:I40,"B"))</f>
        <v/>
      </c>
      <c r="J43" s="422"/>
      <c r="K43" s="423"/>
      <c r="L43" s="423"/>
      <c r="M43" s="423"/>
      <c r="N43" s="191"/>
      <c r="O43" s="424" t="str">
        <f>IF(COUNTIF(O12:O40,"B")=0,"",COUNTIF(O12:O40,"B"))</f>
        <v/>
      </c>
      <c r="P43" s="422"/>
      <c r="Q43" s="423"/>
      <c r="R43" s="423"/>
      <c r="S43" s="423"/>
      <c r="T43" s="191"/>
      <c r="U43" s="424" t="str">
        <f>IF(COUNTIF(U12:U40,"B")=0,"",COUNTIF(U12:U40,"B"))</f>
        <v/>
      </c>
      <c r="V43" s="422"/>
      <c r="W43" s="423"/>
      <c r="X43" s="423"/>
      <c r="Y43" s="423"/>
      <c r="Z43" s="191"/>
      <c r="AA43" s="424" t="str">
        <f>IF(COUNTIF(AA12:AA40,"B")=0,"",COUNTIF(AA12:AA40,"B"))</f>
        <v/>
      </c>
      <c r="AB43" s="422"/>
      <c r="AC43" s="423"/>
      <c r="AD43" s="423"/>
      <c r="AE43" s="423"/>
      <c r="AF43" s="191"/>
      <c r="AG43" s="424" t="str">
        <f>IF(COUNTIF(AG12:AG40,"B")=0,"",COUNTIF(AG12:AG40,"B"))</f>
        <v/>
      </c>
      <c r="AH43" s="422"/>
      <c r="AI43" s="423"/>
      <c r="AJ43" s="423"/>
      <c r="AK43" s="423"/>
      <c r="AL43" s="191"/>
      <c r="AM43" s="424" t="str">
        <f>IF(COUNTIF(AM12:AM40,"B")=0,"",COUNTIF(AM12:AM40,"B"))</f>
        <v/>
      </c>
      <c r="AN43" s="422"/>
      <c r="AO43" s="423"/>
      <c r="AP43" s="423"/>
      <c r="AQ43" s="423"/>
      <c r="AR43" s="191"/>
      <c r="AS43" s="424" t="str">
        <f>IF(COUNTIF(AS12:AS40,"B")=0,"",COUNTIF(AS12:AS40,"B"))</f>
        <v/>
      </c>
      <c r="AT43" s="422"/>
      <c r="AU43" s="423"/>
      <c r="AV43" s="423"/>
      <c r="AW43" s="423"/>
      <c r="AX43" s="191"/>
      <c r="AY43" s="424" t="str">
        <f>IF(COUNTIF(AY12:AY40,"B")=0,"",COUNTIF(AY12:AY40,"B"))</f>
        <v/>
      </c>
      <c r="AZ43" s="425"/>
      <c r="BA43" s="423"/>
      <c r="BB43" s="423"/>
      <c r="BC43" s="423"/>
      <c r="BD43" s="191"/>
      <c r="BE43" s="426" t="str">
        <f t="shared" si="35"/>
        <v/>
      </c>
    </row>
    <row r="44" spans="1:59" ht="15.75" customHeight="1" x14ac:dyDescent="0.3">
      <c r="A44" s="419"/>
      <c r="B44" s="420"/>
      <c r="C44" s="421" t="s">
        <v>227</v>
      </c>
      <c r="D44" s="422"/>
      <c r="E44" s="423"/>
      <c r="F44" s="423"/>
      <c r="G44" s="423"/>
      <c r="H44" s="191"/>
      <c r="I44" s="424" t="str">
        <f>IF(COUNTIF(I12:I40,"ÉÉ")=0,"",COUNTIF(I12:I40,"ÉÉ"))</f>
        <v/>
      </c>
      <c r="J44" s="422"/>
      <c r="K44" s="423"/>
      <c r="L44" s="423"/>
      <c r="M44" s="423"/>
      <c r="N44" s="191"/>
      <c r="O44" s="424" t="str">
        <f>IF(COUNTIF(O12:O40,"ÉÉ")=0,"",COUNTIF(O12:O40,"ÉÉ"))</f>
        <v/>
      </c>
      <c r="P44" s="422"/>
      <c r="Q44" s="423"/>
      <c r="R44" s="423"/>
      <c r="S44" s="423"/>
      <c r="T44" s="191"/>
      <c r="U44" s="424" t="str">
        <f>IF(COUNTIF(U12:U40,"ÉÉ")=0,"",COUNTIF(U12:U40,"ÉÉ"))</f>
        <v/>
      </c>
      <c r="V44" s="422"/>
      <c r="W44" s="423"/>
      <c r="X44" s="423"/>
      <c r="Y44" s="423"/>
      <c r="Z44" s="191"/>
      <c r="AA44" s="424" t="str">
        <f>IF(COUNTIF(AA12:AA40,"ÉÉ")=0,"",COUNTIF(AA12:AA40,"ÉÉ"))</f>
        <v/>
      </c>
      <c r="AB44" s="422"/>
      <c r="AC44" s="423"/>
      <c r="AD44" s="423"/>
      <c r="AE44" s="423"/>
      <c r="AF44" s="191"/>
      <c r="AG44" s="424" t="str">
        <f>IF(COUNTIF(AG12:AG40,"ÉÉ")=0,"",COUNTIF(AG12:AG40,"ÉÉ"))</f>
        <v/>
      </c>
      <c r="AH44" s="422"/>
      <c r="AI44" s="423"/>
      <c r="AJ44" s="423"/>
      <c r="AK44" s="423"/>
      <c r="AL44" s="191"/>
      <c r="AM44" s="424" t="str">
        <f>IF(COUNTIF(AM12:AM40,"ÉÉ")=0,"",COUNTIF(AM12:AM40,"ÉÉ"))</f>
        <v/>
      </c>
      <c r="AN44" s="422"/>
      <c r="AO44" s="423"/>
      <c r="AP44" s="423"/>
      <c r="AQ44" s="423"/>
      <c r="AR44" s="191"/>
      <c r="AS44" s="424" t="str">
        <f>IF(COUNTIF(AS12:AS40,"ÉÉ")=0,"",COUNTIF(AS12:AS40,"ÉÉ"))</f>
        <v/>
      </c>
      <c r="AT44" s="422"/>
      <c r="AU44" s="423"/>
      <c r="AV44" s="423"/>
      <c r="AW44" s="423"/>
      <c r="AX44" s="191"/>
      <c r="AY44" s="424">
        <f>IF(COUNTIF(AY12:AY40,"ÉÉ")=0,"",COUNTIF(AY12:AY40,"ÉÉ"))</f>
        <v>1</v>
      </c>
      <c r="AZ44" s="425"/>
      <c r="BA44" s="423"/>
      <c r="BB44" s="423"/>
      <c r="BC44" s="423"/>
      <c r="BD44" s="191"/>
      <c r="BE44" s="426">
        <f t="shared" si="35"/>
        <v>1</v>
      </c>
    </row>
    <row r="45" spans="1:59" ht="15.75" customHeight="1" x14ac:dyDescent="0.3">
      <c r="A45" s="419"/>
      <c r="B45" s="420"/>
      <c r="C45" s="421" t="s">
        <v>228</v>
      </c>
      <c r="D45" s="427"/>
      <c r="E45" s="428"/>
      <c r="F45" s="428"/>
      <c r="G45" s="428"/>
      <c r="H45" s="429"/>
      <c r="I45" s="424" t="str">
        <f>IF(COUNTIF(I12:I40,"ÉÉ(Z)")=0,"",COUNTIF(I12:I40,"ÉÉ(Z)"))</f>
        <v/>
      </c>
      <c r="J45" s="427"/>
      <c r="K45" s="428"/>
      <c r="L45" s="428"/>
      <c r="M45" s="428"/>
      <c r="N45" s="429"/>
      <c r="O45" s="424" t="str">
        <f>IF(COUNTIF(O12:O40,"ÉÉ(Z)")=0,"",COUNTIF(O12:O40,"ÉÉ(Z)"))</f>
        <v/>
      </c>
      <c r="P45" s="427"/>
      <c r="Q45" s="428"/>
      <c r="R45" s="428"/>
      <c r="S45" s="428"/>
      <c r="T45" s="429"/>
      <c r="U45" s="424" t="str">
        <f>IF(COUNTIF(U12:U40,"ÉÉ(Z)")=0,"",COUNTIF(U12:U40,"ÉÉ(Z)"))</f>
        <v/>
      </c>
      <c r="V45" s="427"/>
      <c r="W45" s="428"/>
      <c r="X45" s="428"/>
      <c r="Y45" s="428"/>
      <c r="Z45" s="429"/>
      <c r="AA45" s="424" t="str">
        <f>IF(COUNTIF(AA12:AA40,"ÉÉ(Z)")=0,"",COUNTIF(AA12:AA40,"ÉÉ(Z)"))</f>
        <v/>
      </c>
      <c r="AB45" s="427"/>
      <c r="AC45" s="428"/>
      <c r="AD45" s="428"/>
      <c r="AE45" s="428"/>
      <c r="AF45" s="429"/>
      <c r="AG45" s="424" t="str">
        <f>IF(COUNTIF(AG12:AG40,"ÉÉ(Z)")=0,"",COUNTIF(AG12:AG40,"ÉÉ(Z)"))</f>
        <v/>
      </c>
      <c r="AH45" s="427"/>
      <c r="AI45" s="428"/>
      <c r="AJ45" s="428"/>
      <c r="AK45" s="428"/>
      <c r="AL45" s="429"/>
      <c r="AM45" s="424">
        <f>IF(COUNTIF(AM12:AM40,"ÉÉ(Z)")=0,"",COUNTIF(AM12:AM40,"ÉÉ(Z)"))</f>
        <v>1</v>
      </c>
      <c r="AN45" s="427"/>
      <c r="AO45" s="428"/>
      <c r="AP45" s="428"/>
      <c r="AQ45" s="428"/>
      <c r="AR45" s="429"/>
      <c r="AS45" s="424" t="str">
        <f>IF(COUNTIF(AS12:AS40,"ÉÉ(Z)")=0,"",COUNTIF(AS12:AS40,"ÉÉ(Z)"))</f>
        <v/>
      </c>
      <c r="AT45" s="427"/>
      <c r="AU45" s="428"/>
      <c r="AV45" s="428"/>
      <c r="AW45" s="428"/>
      <c r="AX45" s="429"/>
      <c r="AY45" s="424" t="str">
        <f>IF(COUNTIF(AY12:AY40,"ÉÉ(Z)")=0,"",COUNTIF(AY12:AY40,"ÉÉ(Z)"))</f>
        <v/>
      </c>
      <c r="AZ45" s="430"/>
      <c r="BA45" s="428"/>
      <c r="BB45" s="428"/>
      <c r="BC45" s="428"/>
      <c r="BD45" s="429"/>
      <c r="BE45" s="426">
        <f t="shared" si="35"/>
        <v>1</v>
      </c>
    </row>
    <row r="46" spans="1:59" ht="15.75" customHeight="1" x14ac:dyDescent="0.3">
      <c r="A46" s="419"/>
      <c r="B46" s="420"/>
      <c r="C46" s="421" t="s">
        <v>229</v>
      </c>
      <c r="D46" s="422"/>
      <c r="E46" s="423"/>
      <c r="F46" s="423"/>
      <c r="G46" s="423"/>
      <c r="H46" s="191"/>
      <c r="I46" s="424" t="str">
        <f>IF(COUNTIF(I12:I40,"GYJ")=0,"",COUNTIF(I12:I40,"GYJ"))</f>
        <v/>
      </c>
      <c r="J46" s="422"/>
      <c r="K46" s="423"/>
      <c r="L46" s="423"/>
      <c r="M46" s="423"/>
      <c r="N46" s="191"/>
      <c r="O46" s="424" t="str">
        <f>IF(COUNTIF(O12:O40,"GYJ")=0,"",COUNTIF(O12:O40,"GYJ"))</f>
        <v/>
      </c>
      <c r="P46" s="422"/>
      <c r="Q46" s="423"/>
      <c r="R46" s="423"/>
      <c r="S46" s="423"/>
      <c r="T46" s="191"/>
      <c r="U46" s="424" t="str">
        <f>IF(COUNTIF(U12:U40,"GYJ")=0,"",COUNTIF(U12:U40,"GYJ"))</f>
        <v/>
      </c>
      <c r="V46" s="422"/>
      <c r="W46" s="423"/>
      <c r="X46" s="423"/>
      <c r="Y46" s="423"/>
      <c r="Z46" s="191"/>
      <c r="AA46" s="424" t="str">
        <f>IF(COUNTIF(AA12:AA40,"GYJ")=0,"",COUNTIF(AA12:AA40,"GYJ"))</f>
        <v/>
      </c>
      <c r="AB46" s="422"/>
      <c r="AC46" s="423"/>
      <c r="AD46" s="423"/>
      <c r="AE46" s="423"/>
      <c r="AF46" s="191"/>
      <c r="AG46" s="424">
        <f>IF(COUNTIF(AG12:AG40,"GYJ")=0,"",COUNTIF(AG12:AG40,"GYJ"))</f>
        <v>2</v>
      </c>
      <c r="AH46" s="422"/>
      <c r="AI46" s="423"/>
      <c r="AJ46" s="423"/>
      <c r="AK46" s="423"/>
      <c r="AL46" s="191"/>
      <c r="AM46" s="424">
        <f>IF(COUNTIF(AM12:AM40,"GYJ")=0,"",COUNTIF(AM12:AM40,"GYJ"))</f>
        <v>1</v>
      </c>
      <c r="AN46" s="422"/>
      <c r="AO46" s="423"/>
      <c r="AP46" s="423"/>
      <c r="AQ46" s="423"/>
      <c r="AR46" s="191"/>
      <c r="AS46" s="424">
        <f>IF(COUNTIF(AS12:AS40,"GYJ")=0,"",COUNTIF(AS12:AS40,"GYJ"))</f>
        <v>2</v>
      </c>
      <c r="AT46" s="422"/>
      <c r="AU46" s="423"/>
      <c r="AV46" s="423"/>
      <c r="AW46" s="423"/>
      <c r="AX46" s="191"/>
      <c r="AY46" s="424">
        <f>IF(COUNTIF(AY12:AY40,"GYJ")=0,"",COUNTIF(AY12:AY40,"GYJ"))</f>
        <v>2</v>
      </c>
      <c r="AZ46" s="425"/>
      <c r="BA46" s="423"/>
      <c r="BB46" s="423"/>
      <c r="BC46" s="423"/>
      <c r="BD46" s="191"/>
      <c r="BE46" s="426">
        <f t="shared" si="35"/>
        <v>7</v>
      </c>
    </row>
    <row r="47" spans="1:59" ht="15.75" customHeight="1" x14ac:dyDescent="0.25">
      <c r="A47" s="419"/>
      <c r="B47" s="431"/>
      <c r="C47" s="421" t="s">
        <v>230</v>
      </c>
      <c r="D47" s="422"/>
      <c r="E47" s="423"/>
      <c r="F47" s="423"/>
      <c r="G47" s="423"/>
      <c r="H47" s="191"/>
      <c r="I47" s="424" t="str">
        <f>IF(COUNTIF(I12:I40,"GYJ(Z)")=0,"",COUNTIF(I12:I40,"GYJ(Z)"))</f>
        <v/>
      </c>
      <c r="J47" s="422"/>
      <c r="K47" s="423"/>
      <c r="L47" s="423"/>
      <c r="M47" s="423"/>
      <c r="N47" s="191"/>
      <c r="O47" s="424" t="str">
        <f>IF(COUNTIF(O12:O40,"GYJ(Z)")=0,"",COUNTIF(O12:O40,"GYJ(Z)"))</f>
        <v/>
      </c>
      <c r="P47" s="422"/>
      <c r="Q47" s="423"/>
      <c r="R47" s="423"/>
      <c r="S47" s="423"/>
      <c r="T47" s="191"/>
      <c r="U47" s="424" t="str">
        <f>IF(COUNTIF(U12:U40,"GYJ(Z)")=0,"",COUNTIF(U12:U40,"GYJ(Z)"))</f>
        <v/>
      </c>
      <c r="V47" s="422"/>
      <c r="W47" s="423"/>
      <c r="X47" s="423"/>
      <c r="Y47" s="423"/>
      <c r="Z47" s="191"/>
      <c r="AA47" s="424" t="str">
        <f>IF(COUNTIF(AA12:AA40,"GYJ(Z)")=0,"",COUNTIF(AA12:AA40,"GYJ(Z)"))</f>
        <v/>
      </c>
      <c r="AB47" s="422"/>
      <c r="AC47" s="423"/>
      <c r="AD47" s="423"/>
      <c r="AE47" s="423"/>
      <c r="AF47" s="191"/>
      <c r="AG47" s="424" t="str">
        <f>IF(COUNTIF(AG12:AG40,"GYJ(Z)")=0,"",COUNTIF(AG12:AG40,"GYJ(Z)"))</f>
        <v/>
      </c>
      <c r="AH47" s="422"/>
      <c r="AI47" s="423"/>
      <c r="AJ47" s="423"/>
      <c r="AK47" s="423"/>
      <c r="AL47" s="191"/>
      <c r="AM47" s="424">
        <f>IF(COUNTIF(AM12:AM40,"GYJ(Z)")=0,"",COUNTIF(AM12:AM40,"GYJ(Z)"))</f>
        <v>1</v>
      </c>
      <c r="AN47" s="422"/>
      <c r="AO47" s="423"/>
      <c r="AP47" s="423"/>
      <c r="AQ47" s="423"/>
      <c r="AR47" s="191"/>
      <c r="AS47" s="424">
        <f>IF(COUNTIF(AS12:AS40,"GYJ(Z)")=0,"",COUNTIF(AS12:AS40,"GYJ(Z)"))</f>
        <v>1</v>
      </c>
      <c r="AT47" s="422"/>
      <c r="AU47" s="423"/>
      <c r="AV47" s="423"/>
      <c r="AW47" s="423"/>
      <c r="AX47" s="191"/>
      <c r="AY47" s="424" t="str">
        <f>IF(COUNTIF(AY12:AY40,"GYJ(Z)")=0,"",COUNTIF(AY12:AY40,"GYJ(Z)"))</f>
        <v/>
      </c>
      <c r="AZ47" s="425"/>
      <c r="BA47" s="423"/>
      <c r="BB47" s="423"/>
      <c r="BC47" s="423"/>
      <c r="BD47" s="191"/>
      <c r="BE47" s="426">
        <f t="shared" si="35"/>
        <v>2</v>
      </c>
    </row>
    <row r="48" spans="1:59" ht="15.75" customHeight="1" x14ac:dyDescent="0.3">
      <c r="A48" s="419"/>
      <c r="B48" s="420"/>
      <c r="C48" s="432" t="s">
        <v>231</v>
      </c>
      <c r="D48" s="422"/>
      <c r="E48" s="423"/>
      <c r="F48" s="423"/>
      <c r="G48" s="423"/>
      <c r="H48" s="191"/>
      <c r="I48" s="424" t="str">
        <f>IF(COUNTIF(I12:I40,"K")=0,"",COUNTIF(I12:I40,"K"))</f>
        <v/>
      </c>
      <c r="J48" s="422"/>
      <c r="K48" s="423"/>
      <c r="L48" s="423"/>
      <c r="M48" s="423"/>
      <c r="N48" s="191"/>
      <c r="O48" s="424" t="str">
        <f>IF(COUNTIF(O12:O40,"K")=0,"",COUNTIF(O12:O40,"K"))</f>
        <v/>
      </c>
      <c r="P48" s="422"/>
      <c r="Q48" s="423"/>
      <c r="R48" s="423"/>
      <c r="S48" s="423"/>
      <c r="T48" s="191"/>
      <c r="U48" s="424" t="str">
        <f>IF(COUNTIF(U12:U40,"K")=0,"",COUNTIF(U12:U40,"K"))</f>
        <v/>
      </c>
      <c r="V48" s="422"/>
      <c r="W48" s="423"/>
      <c r="X48" s="423"/>
      <c r="Y48" s="423"/>
      <c r="Z48" s="191"/>
      <c r="AA48" s="424" t="str">
        <f>IF(COUNTIF(AA12:AA40,"K")=0,"",COUNTIF(AA12:AA40,"K"))</f>
        <v/>
      </c>
      <c r="AB48" s="422"/>
      <c r="AC48" s="423"/>
      <c r="AD48" s="423"/>
      <c r="AE48" s="423"/>
      <c r="AF48" s="191"/>
      <c r="AG48" s="424">
        <f>IF(COUNTIF(AG12:AG40,"K")=0,"",COUNTIF(AG12:AG40,"K"))</f>
        <v>2</v>
      </c>
      <c r="AH48" s="422"/>
      <c r="AI48" s="423"/>
      <c r="AJ48" s="423"/>
      <c r="AK48" s="423"/>
      <c r="AL48" s="191"/>
      <c r="AM48" s="424">
        <f>IF(COUNTIF(AM12:AM40,"K")=0,"",COUNTIF(AM12:AM40,"K"))</f>
        <v>2</v>
      </c>
      <c r="AN48" s="422"/>
      <c r="AO48" s="423"/>
      <c r="AP48" s="423"/>
      <c r="AQ48" s="423"/>
      <c r="AR48" s="191"/>
      <c r="AS48" s="424">
        <f>IF(COUNTIF(AS12:AS40,"K")=0,"",COUNTIF(AS12:AS40,"K"))</f>
        <v>1</v>
      </c>
      <c r="AT48" s="422"/>
      <c r="AU48" s="423"/>
      <c r="AV48" s="423"/>
      <c r="AW48" s="423"/>
      <c r="AX48" s="191"/>
      <c r="AY48" s="424" t="str">
        <f>IF(COUNTIF(AY12:AY40,"K")=0,"",COUNTIF(AY12:AY40,"K"))</f>
        <v/>
      </c>
      <c r="AZ48" s="425"/>
      <c r="BA48" s="423"/>
      <c r="BB48" s="423"/>
      <c r="BC48" s="423"/>
      <c r="BD48" s="191"/>
      <c r="BE48" s="426">
        <f t="shared" si="35"/>
        <v>5</v>
      </c>
    </row>
    <row r="49" spans="1:57" ht="15.75" customHeight="1" x14ac:dyDescent="0.3">
      <c r="A49" s="419"/>
      <c r="B49" s="420"/>
      <c r="C49" s="432" t="s">
        <v>232</v>
      </c>
      <c r="D49" s="422"/>
      <c r="E49" s="423"/>
      <c r="F49" s="423"/>
      <c r="G49" s="423"/>
      <c r="H49" s="191"/>
      <c r="I49" s="424" t="str">
        <f>IF(COUNTIF(I12:I40,"K(Z)")=0,"",COUNTIF(I12:I40,"K(Z)"))</f>
        <v/>
      </c>
      <c r="J49" s="422"/>
      <c r="K49" s="423"/>
      <c r="L49" s="423"/>
      <c r="M49" s="423"/>
      <c r="N49" s="191"/>
      <c r="O49" s="424" t="str">
        <f>IF(COUNTIF(O12:O40,"K(Z)")=0,"",COUNTIF(O12:O40,"K(Z)"))</f>
        <v/>
      </c>
      <c r="P49" s="422"/>
      <c r="Q49" s="423"/>
      <c r="R49" s="423"/>
      <c r="S49" s="423"/>
      <c r="T49" s="191"/>
      <c r="U49" s="424" t="str">
        <f>IF(COUNTIF(U12:U40,"K(Z)")=0,"",COUNTIF(U12:U40,"K(Z)"))</f>
        <v/>
      </c>
      <c r="V49" s="422"/>
      <c r="W49" s="423"/>
      <c r="X49" s="423"/>
      <c r="Y49" s="423"/>
      <c r="Z49" s="191"/>
      <c r="AA49" s="424" t="str">
        <f>IF(COUNTIF(AA12:AA40,"K(Z)")=0,"",COUNTIF(AA12:AA40,"K(Z)"))</f>
        <v/>
      </c>
      <c r="AB49" s="422"/>
      <c r="AC49" s="423"/>
      <c r="AD49" s="423"/>
      <c r="AE49" s="423"/>
      <c r="AF49" s="191"/>
      <c r="AG49" s="424">
        <f>IF(COUNTIF(AG12:AG40,"K(Z)")=0,"",COUNTIF(AG12:AG40,"K(Z)"))</f>
        <v>1</v>
      </c>
      <c r="AH49" s="422"/>
      <c r="AI49" s="423"/>
      <c r="AJ49" s="423"/>
      <c r="AK49" s="423"/>
      <c r="AL49" s="191"/>
      <c r="AM49" s="424">
        <f>IF(COUNTIF(AM12:AM40,"K(Z)")=0,"",COUNTIF(AM12:AM40,"K(Z)"))</f>
        <v>1</v>
      </c>
      <c r="AN49" s="422"/>
      <c r="AO49" s="423"/>
      <c r="AP49" s="423"/>
      <c r="AQ49" s="423"/>
      <c r="AR49" s="191"/>
      <c r="AS49" s="424">
        <f>IF(COUNTIF(AS12:AS40,"K(Z)")=0,"",COUNTIF(AS12:AS40,"K(Z)"))</f>
        <v>1</v>
      </c>
      <c r="AT49" s="422"/>
      <c r="AU49" s="423"/>
      <c r="AV49" s="423"/>
      <c r="AW49" s="423"/>
      <c r="AX49" s="191"/>
      <c r="AY49" s="424">
        <f>IF(COUNTIF(AY12:AY40,"K(Z)")=0,"",COUNTIF(AY12:AY40,"K(Z)"))</f>
        <v>1</v>
      </c>
      <c r="AZ49" s="425"/>
      <c r="BA49" s="423"/>
      <c r="BB49" s="423"/>
      <c r="BC49" s="423"/>
      <c r="BD49" s="191"/>
      <c r="BE49" s="426">
        <f t="shared" si="35"/>
        <v>4</v>
      </c>
    </row>
    <row r="50" spans="1:57" ht="15.75" customHeight="1" x14ac:dyDescent="0.3">
      <c r="A50" s="419"/>
      <c r="B50" s="420"/>
      <c r="C50" s="421" t="s">
        <v>233</v>
      </c>
      <c r="D50" s="422"/>
      <c r="E50" s="423"/>
      <c r="F50" s="423"/>
      <c r="G50" s="423"/>
      <c r="H50" s="191"/>
      <c r="I50" s="424" t="str">
        <f>IF(COUNTIF(I12:I40,"AV")=0,"",COUNTIF(I12:I40,"AV"))</f>
        <v/>
      </c>
      <c r="J50" s="422"/>
      <c r="K50" s="423"/>
      <c r="L50" s="423"/>
      <c r="M50" s="423"/>
      <c r="N50" s="191"/>
      <c r="O50" s="424" t="str">
        <f>IF(COUNTIF(O12:O40,"AV")=0,"",COUNTIF(O12:O40,"AV"))</f>
        <v/>
      </c>
      <c r="P50" s="422"/>
      <c r="Q50" s="423"/>
      <c r="R50" s="423"/>
      <c r="S50" s="423"/>
      <c r="T50" s="191"/>
      <c r="U50" s="424" t="str">
        <f>IF(COUNTIF(U12:U40,"AV")=0,"",COUNTIF(U12:U40,"AV"))</f>
        <v/>
      </c>
      <c r="V50" s="422"/>
      <c r="W50" s="423"/>
      <c r="X50" s="423"/>
      <c r="Y50" s="423"/>
      <c r="Z50" s="191"/>
      <c r="AA50" s="424" t="str">
        <f>IF(COUNTIF(AA12:AA40,"AV")=0,"",COUNTIF(AA12:AA40,"AV"))</f>
        <v/>
      </c>
      <c r="AB50" s="422"/>
      <c r="AC50" s="423"/>
      <c r="AD50" s="423"/>
      <c r="AE50" s="423"/>
      <c r="AF50" s="191"/>
      <c r="AG50" s="424" t="str">
        <f>IF(COUNTIF(AG12:AG40,"AV")=0,"",COUNTIF(AG12:AG40,"AV"))</f>
        <v/>
      </c>
      <c r="AH50" s="422"/>
      <c r="AI50" s="423"/>
      <c r="AJ50" s="423"/>
      <c r="AK50" s="423"/>
      <c r="AL50" s="191"/>
      <c r="AM50" s="424" t="str">
        <f>IF(COUNTIF(AM12:AM40,"AV")=0,"",COUNTIF(AM12:AM40,"AV"))</f>
        <v/>
      </c>
      <c r="AN50" s="422"/>
      <c r="AO50" s="423"/>
      <c r="AP50" s="423"/>
      <c r="AQ50" s="423"/>
      <c r="AR50" s="191"/>
      <c r="AS50" s="424" t="str">
        <f>IF(COUNTIF(AS12:AS40,"AV")=0,"",COUNTIF(AS12:AS40,"AV"))</f>
        <v/>
      </c>
      <c r="AT50" s="422"/>
      <c r="AU50" s="423"/>
      <c r="AV50" s="423"/>
      <c r="AW50" s="423"/>
      <c r="AX50" s="191"/>
      <c r="AY50" s="424" t="str">
        <f>IF(COUNTIF(AY12:AY40,"AV")=0,"",COUNTIF(AY12:AY40,"AV"))</f>
        <v/>
      </c>
      <c r="AZ50" s="425"/>
      <c r="BA50" s="423"/>
      <c r="BB50" s="423"/>
      <c r="BC50" s="423"/>
      <c r="BD50" s="191"/>
      <c r="BE50" s="426" t="str">
        <f t="shared" si="35"/>
        <v/>
      </c>
    </row>
    <row r="51" spans="1:57" ht="15.75" customHeight="1" x14ac:dyDescent="0.3">
      <c r="A51" s="419"/>
      <c r="B51" s="420"/>
      <c r="C51" s="421" t="s">
        <v>234</v>
      </c>
      <c r="D51" s="422"/>
      <c r="E51" s="423"/>
      <c r="F51" s="423"/>
      <c r="G51" s="423"/>
      <c r="H51" s="191"/>
      <c r="I51" s="424" t="str">
        <f>IF(COUNTIF(I12:I40,"KV")=0,"",COUNTIF(I12:I40,"KV"))</f>
        <v/>
      </c>
      <c r="J51" s="422"/>
      <c r="K51" s="423"/>
      <c r="L51" s="423"/>
      <c r="M51" s="423"/>
      <c r="N51" s="191"/>
      <c r="O51" s="424" t="str">
        <f>IF(COUNTIF(O12:O40,"KV")=0,"",COUNTIF(O12:O40,"KV"))</f>
        <v/>
      </c>
      <c r="P51" s="422"/>
      <c r="Q51" s="423"/>
      <c r="R51" s="423"/>
      <c r="S51" s="423"/>
      <c r="T51" s="191"/>
      <c r="U51" s="424" t="str">
        <f>IF(COUNTIF(U12:U40,"KV")=0,"",COUNTIF(U12:U40,"KV"))</f>
        <v/>
      </c>
      <c r="V51" s="422"/>
      <c r="W51" s="423"/>
      <c r="X51" s="423"/>
      <c r="Y51" s="423"/>
      <c r="Z51" s="191"/>
      <c r="AA51" s="424" t="str">
        <f>IF(COUNTIF(AA12:AA40,"KV")=0,"",COUNTIF(AA12:AA40,"KV"))</f>
        <v/>
      </c>
      <c r="AB51" s="422"/>
      <c r="AC51" s="423"/>
      <c r="AD51" s="423"/>
      <c r="AE51" s="423"/>
      <c r="AF51" s="191"/>
      <c r="AG51" s="424" t="str">
        <f>IF(COUNTIF(AG12:AG40,"KV")=0,"",COUNTIF(AG12:AG40,"KV"))</f>
        <v/>
      </c>
      <c r="AH51" s="422"/>
      <c r="AI51" s="423"/>
      <c r="AJ51" s="423"/>
      <c r="AK51" s="423"/>
      <c r="AL51" s="191"/>
      <c r="AM51" s="424" t="str">
        <f>IF(COUNTIF(AM12:AM40,"KV")=0,"",COUNTIF(AM12:AM40,"KV"))</f>
        <v/>
      </c>
      <c r="AN51" s="422"/>
      <c r="AO51" s="423"/>
      <c r="AP51" s="423"/>
      <c r="AQ51" s="423"/>
      <c r="AR51" s="191"/>
      <c r="AS51" s="424" t="str">
        <f>IF(COUNTIF(AS12:AS40,"KV")=0,"",COUNTIF(AS12:AS40,"KV"))</f>
        <v/>
      </c>
      <c r="AT51" s="422"/>
      <c r="AU51" s="423"/>
      <c r="AV51" s="423"/>
      <c r="AW51" s="423"/>
      <c r="AX51" s="191"/>
      <c r="AY51" s="424" t="str">
        <f>IF(COUNTIF(AY12:AY40,"KV")=0,"",COUNTIF(AY12:AY40,"KV"))</f>
        <v/>
      </c>
      <c r="AZ51" s="425"/>
      <c r="BA51" s="423"/>
      <c r="BB51" s="423"/>
      <c r="BC51" s="423"/>
      <c r="BD51" s="191"/>
      <c r="BE51" s="426" t="str">
        <f t="shared" si="35"/>
        <v/>
      </c>
    </row>
    <row r="52" spans="1:57" ht="15.75" customHeight="1" x14ac:dyDescent="0.3">
      <c r="A52" s="419"/>
      <c r="B52" s="420"/>
      <c r="C52" s="421" t="s">
        <v>235</v>
      </c>
      <c r="D52" s="433"/>
      <c r="E52" s="434"/>
      <c r="F52" s="434"/>
      <c r="G52" s="434"/>
      <c r="H52" s="435"/>
      <c r="I52" s="424" t="str">
        <f>IF(COUNTIF(I12:I40,"SZG")=0,"",COUNTIF(I12:I40,"SZG"))</f>
        <v/>
      </c>
      <c r="J52" s="433"/>
      <c r="K52" s="434"/>
      <c r="L52" s="434"/>
      <c r="M52" s="434"/>
      <c r="N52" s="435"/>
      <c r="O52" s="424" t="str">
        <f>IF(COUNTIF(O12:O40,"SZG")=0,"",COUNTIF(O12:O40,"SZG"))</f>
        <v/>
      </c>
      <c r="P52" s="433"/>
      <c r="Q52" s="434"/>
      <c r="R52" s="434"/>
      <c r="S52" s="434"/>
      <c r="T52" s="435"/>
      <c r="U52" s="424" t="str">
        <f>IF(COUNTIF(U12:U40,"SZG")=0,"",COUNTIF(U12:U40,"SZG"))</f>
        <v/>
      </c>
      <c r="V52" s="433"/>
      <c r="W52" s="434"/>
      <c r="X52" s="434"/>
      <c r="Y52" s="434"/>
      <c r="Z52" s="435"/>
      <c r="AA52" s="424" t="str">
        <f>IF(COUNTIF(AA12:AA40,"SZG")=0,"",COUNTIF(AA12:AA40,"SZG"))</f>
        <v/>
      </c>
      <c r="AB52" s="433"/>
      <c r="AC52" s="434"/>
      <c r="AD52" s="434"/>
      <c r="AE52" s="434"/>
      <c r="AF52" s="435"/>
      <c r="AG52" s="424" t="str">
        <f>IF(COUNTIF(AG12:AG40,"SZG")=0,"",COUNTIF(AG12:AG40,"SZG"))</f>
        <v/>
      </c>
      <c r="AH52" s="433"/>
      <c r="AI52" s="434"/>
      <c r="AJ52" s="434"/>
      <c r="AK52" s="434"/>
      <c r="AL52" s="435"/>
      <c r="AM52" s="424" t="str">
        <f>IF(COUNTIF(AM12:AM40,"SZG")=0,"",COUNTIF(AM12:AM40,"SZG"))</f>
        <v/>
      </c>
      <c r="AN52" s="433"/>
      <c r="AO52" s="434"/>
      <c r="AP52" s="434"/>
      <c r="AQ52" s="434"/>
      <c r="AR52" s="435"/>
      <c r="AS52" s="424" t="str">
        <f>IF(COUNTIF(AS12:AS40,"SZG")=0,"",COUNTIF(AS12:AS40,"SZG"))</f>
        <v/>
      </c>
      <c r="AT52" s="433"/>
      <c r="AU52" s="434"/>
      <c r="AV52" s="434"/>
      <c r="AW52" s="434"/>
      <c r="AX52" s="435"/>
      <c r="AY52" s="424" t="str">
        <f>IF(COUNTIF(AY12:AY40,"SZG")=0,"",COUNTIF(AY12:AY40,"SZG"))</f>
        <v/>
      </c>
      <c r="AZ52" s="425"/>
      <c r="BA52" s="423"/>
      <c r="BB52" s="423"/>
      <c r="BC52" s="423"/>
      <c r="BD52" s="191"/>
      <c r="BE52" s="426" t="str">
        <f t="shared" si="35"/>
        <v/>
      </c>
    </row>
    <row r="53" spans="1:57" ht="15.75" customHeight="1" x14ac:dyDescent="0.3">
      <c r="A53" s="419"/>
      <c r="B53" s="420"/>
      <c r="C53" s="421" t="s">
        <v>236</v>
      </c>
      <c r="D53" s="433"/>
      <c r="E53" s="434"/>
      <c r="F53" s="434"/>
      <c r="G53" s="434"/>
      <c r="H53" s="435"/>
      <c r="I53" s="424" t="str">
        <f>IF(COUNTIF(I12:I40,"ZV")=0,"",COUNTIF(I12:I40,"ZV"))</f>
        <v/>
      </c>
      <c r="J53" s="433"/>
      <c r="K53" s="434"/>
      <c r="L53" s="434"/>
      <c r="M53" s="434"/>
      <c r="N53" s="435"/>
      <c r="O53" s="424" t="str">
        <f>IF(COUNTIF(O12:O40,"ZV")=0,"",COUNTIF(O12:O40,"ZV"))</f>
        <v/>
      </c>
      <c r="P53" s="433"/>
      <c r="Q53" s="434"/>
      <c r="R53" s="434"/>
      <c r="S53" s="434"/>
      <c r="T53" s="435"/>
      <c r="U53" s="424" t="str">
        <f>IF(COUNTIF(U12:U40,"ZV")=0,"",COUNTIF(U12:U40,"ZV"))</f>
        <v/>
      </c>
      <c r="V53" s="433"/>
      <c r="W53" s="434"/>
      <c r="X53" s="434"/>
      <c r="Y53" s="434"/>
      <c r="Z53" s="435"/>
      <c r="AA53" s="424" t="str">
        <f>IF(COUNTIF(AA12:AA40,"ZV")=0,"",COUNTIF(AA12:AA40,"ZV"))</f>
        <v/>
      </c>
      <c r="AB53" s="433"/>
      <c r="AC53" s="434"/>
      <c r="AD53" s="434"/>
      <c r="AE53" s="434"/>
      <c r="AF53" s="435"/>
      <c r="AG53" s="424" t="str">
        <f>IF(COUNTIF(AG12:AG40,"ZV")=0,"",COUNTIF(AG12:AG40,"ZV"))</f>
        <v/>
      </c>
      <c r="AH53" s="433"/>
      <c r="AI53" s="434"/>
      <c r="AJ53" s="434"/>
      <c r="AK53" s="434"/>
      <c r="AL53" s="435"/>
      <c r="AM53" s="424" t="str">
        <f>IF(COUNTIF(AM12:AM40,"ZV")=0,"",COUNTIF(AM12:AM40,"ZV"))</f>
        <v/>
      </c>
      <c r="AN53" s="433"/>
      <c r="AO53" s="434"/>
      <c r="AP53" s="434"/>
      <c r="AQ53" s="434"/>
      <c r="AR53" s="435"/>
      <c r="AS53" s="424" t="str">
        <f>IF(COUNTIF(AS12:AS40,"ZV")=0,"",COUNTIF(AS12:AS40,"ZV"))</f>
        <v/>
      </c>
      <c r="AT53" s="433"/>
      <c r="AU53" s="434"/>
      <c r="AV53" s="434"/>
      <c r="AW53" s="434"/>
      <c r="AX53" s="435"/>
      <c r="AY53" s="424" t="str">
        <f>IF(COUNTIF(AY12:AY40,"ZV")=0,"",COUNTIF(AY12:AY40,"ZV"))</f>
        <v/>
      </c>
      <c r="AZ53" s="425"/>
      <c r="BA53" s="423"/>
      <c r="BB53" s="423"/>
      <c r="BC53" s="423"/>
      <c r="BD53" s="191"/>
      <c r="BE53" s="426" t="str">
        <f t="shared" si="35"/>
        <v/>
      </c>
    </row>
    <row r="54" spans="1:57" ht="15.75" customHeight="1" thickBot="1" x14ac:dyDescent="0.35">
      <c r="A54" s="436"/>
      <c r="B54" s="437"/>
      <c r="C54" s="438" t="s">
        <v>237</v>
      </c>
      <c r="D54" s="439"/>
      <c r="E54" s="440"/>
      <c r="F54" s="440"/>
      <c r="G54" s="440"/>
      <c r="H54" s="441"/>
      <c r="I54" s="442" t="str">
        <f>IF(SUM(I42:I53)=0,"",SUM(I42:I53))</f>
        <v/>
      </c>
      <c r="J54" s="439"/>
      <c r="K54" s="440"/>
      <c r="L54" s="440"/>
      <c r="M54" s="440"/>
      <c r="N54" s="441"/>
      <c r="O54" s="442" t="str">
        <f>IF(SUM(O42:O53)=0,"",SUM(O42:O53))</f>
        <v/>
      </c>
      <c r="P54" s="439"/>
      <c r="Q54" s="440"/>
      <c r="R54" s="440"/>
      <c r="S54" s="440"/>
      <c r="T54" s="441"/>
      <c r="U54" s="442" t="str">
        <f>IF(SUM(U42:U53)=0,"",SUM(U42:U53))</f>
        <v/>
      </c>
      <c r="V54" s="439"/>
      <c r="W54" s="440"/>
      <c r="X54" s="440"/>
      <c r="Y54" s="440"/>
      <c r="Z54" s="441"/>
      <c r="AA54" s="442" t="str">
        <f>IF(SUM(AA42:AA53)=0,"",SUM(AA42:AA53))</f>
        <v/>
      </c>
      <c r="AB54" s="439"/>
      <c r="AC54" s="440"/>
      <c r="AD54" s="440"/>
      <c r="AE54" s="440"/>
      <c r="AF54" s="441"/>
      <c r="AG54" s="442">
        <f>IF(SUM(AG42:AG53)=0,"",SUM(AG42:AG53))</f>
        <v>5</v>
      </c>
      <c r="AH54" s="439"/>
      <c r="AI54" s="440"/>
      <c r="AJ54" s="440"/>
      <c r="AK54" s="440"/>
      <c r="AL54" s="441"/>
      <c r="AM54" s="442">
        <f>IF(SUM(AM42:AM53)=0,"",SUM(AM42:AM53))</f>
        <v>6</v>
      </c>
      <c r="AN54" s="439"/>
      <c r="AO54" s="440"/>
      <c r="AP54" s="440"/>
      <c r="AQ54" s="440"/>
      <c r="AR54" s="441"/>
      <c r="AS54" s="442">
        <f>IF(SUM(AS42:AS53)=0,"",SUM(AS42:AS53))</f>
        <v>5</v>
      </c>
      <c r="AT54" s="439"/>
      <c r="AU54" s="440"/>
      <c r="AV54" s="440"/>
      <c r="AW54" s="440"/>
      <c r="AX54" s="441"/>
      <c r="AY54" s="442">
        <f>IF(SUM(AY42:AY53)=0,"",SUM(AY42:AY53))</f>
        <v>4</v>
      </c>
      <c r="AZ54" s="443"/>
      <c r="BA54" s="440"/>
      <c r="BB54" s="440"/>
      <c r="BC54" s="440"/>
      <c r="BD54" s="441"/>
      <c r="BE54" s="426">
        <f t="shared" si="35"/>
        <v>20</v>
      </c>
    </row>
    <row r="55" spans="1:57" ht="15.75" customHeight="1" thickTop="1" x14ac:dyDescent="0.25">
      <c r="B55" s="73"/>
      <c r="C55" s="73"/>
    </row>
    <row r="56" spans="1:57" ht="15.75" customHeight="1" x14ac:dyDescent="0.25">
      <c r="B56" s="73"/>
      <c r="C56" s="73"/>
    </row>
    <row r="57" spans="1:57" ht="15.75" customHeight="1" x14ac:dyDescent="0.25">
      <c r="B57" s="73"/>
      <c r="C57" s="73"/>
    </row>
    <row r="58" spans="1:57" ht="15.75" customHeight="1" x14ac:dyDescent="0.25">
      <c r="B58" s="73"/>
      <c r="C58" s="73"/>
    </row>
    <row r="59" spans="1:57" ht="15.75" customHeight="1" x14ac:dyDescent="0.25">
      <c r="B59" s="73"/>
      <c r="C59" s="73"/>
    </row>
    <row r="60" spans="1:57" ht="15.75" customHeight="1" x14ac:dyDescent="0.25">
      <c r="B60" s="73"/>
      <c r="C60" s="73"/>
    </row>
    <row r="61" spans="1:57" ht="15.75" customHeight="1" x14ac:dyDescent="0.25">
      <c r="B61" s="73"/>
      <c r="C61" s="73"/>
    </row>
    <row r="62" spans="1:57" ht="15.75" customHeight="1" x14ac:dyDescent="0.25">
      <c r="B62" s="73"/>
      <c r="C62" s="73"/>
    </row>
    <row r="63" spans="1:57" ht="15.75" customHeight="1" x14ac:dyDescent="0.25">
      <c r="B63" s="73"/>
      <c r="C63" s="73"/>
    </row>
    <row r="64" spans="1:57" ht="15.75" customHeight="1" x14ac:dyDescent="0.25">
      <c r="B64" s="73"/>
      <c r="C64" s="73"/>
    </row>
    <row r="65" spans="2:3" ht="15.75" customHeight="1" x14ac:dyDescent="0.25">
      <c r="B65" s="73"/>
      <c r="C65" s="73"/>
    </row>
    <row r="66" spans="2:3" ht="15.75" customHeight="1" x14ac:dyDescent="0.25">
      <c r="B66" s="73"/>
      <c r="C66" s="73"/>
    </row>
    <row r="67" spans="2:3" ht="15.75" customHeight="1" x14ac:dyDescent="0.25">
      <c r="B67" s="73"/>
      <c r="C67" s="73"/>
    </row>
    <row r="68" spans="2:3" ht="15.75" customHeight="1" x14ac:dyDescent="0.25">
      <c r="B68" s="73"/>
      <c r="C68" s="73"/>
    </row>
    <row r="69" spans="2:3" ht="15.75" customHeight="1" x14ac:dyDescent="0.25">
      <c r="B69" s="73"/>
      <c r="C69" s="73"/>
    </row>
    <row r="70" spans="2:3" ht="15.75" customHeight="1" x14ac:dyDescent="0.25">
      <c r="B70" s="73"/>
      <c r="C70" s="73"/>
    </row>
    <row r="71" spans="2:3" ht="15.75" customHeight="1" x14ac:dyDescent="0.25">
      <c r="B71" s="73"/>
      <c r="C71" s="73"/>
    </row>
    <row r="72" spans="2:3" ht="15.75" customHeight="1" x14ac:dyDescent="0.25">
      <c r="B72" s="73"/>
      <c r="C72" s="73"/>
    </row>
    <row r="73" spans="2:3" ht="15.75" customHeight="1" x14ac:dyDescent="0.25">
      <c r="B73" s="73"/>
      <c r="C73" s="73"/>
    </row>
    <row r="74" spans="2:3" ht="15.75" customHeight="1" x14ac:dyDescent="0.25">
      <c r="B74" s="73"/>
      <c r="C74" s="73"/>
    </row>
    <row r="75" spans="2:3" ht="15.75" customHeight="1" x14ac:dyDescent="0.25">
      <c r="B75" s="73"/>
      <c r="C75" s="73"/>
    </row>
    <row r="76" spans="2:3" ht="15.75" customHeight="1" x14ac:dyDescent="0.25">
      <c r="B76" s="73"/>
      <c r="C76" s="73"/>
    </row>
    <row r="77" spans="2:3" ht="15.75" customHeight="1" x14ac:dyDescent="0.25">
      <c r="B77" s="73"/>
      <c r="C77" s="73"/>
    </row>
    <row r="78" spans="2:3" ht="15.75" customHeight="1" x14ac:dyDescent="0.25">
      <c r="B78" s="73"/>
      <c r="C78" s="73"/>
    </row>
    <row r="79" spans="2:3" ht="15.75" customHeight="1" x14ac:dyDescent="0.25">
      <c r="B79" s="73"/>
      <c r="C79" s="73"/>
    </row>
    <row r="80" spans="2:3" ht="15.75" customHeight="1" x14ac:dyDescent="0.25">
      <c r="B80" s="73"/>
      <c r="C80" s="73"/>
    </row>
    <row r="81" spans="2:3" ht="15.75" customHeight="1" x14ac:dyDescent="0.25">
      <c r="B81" s="73"/>
      <c r="C81" s="73"/>
    </row>
    <row r="82" spans="2:3" ht="15.75" customHeight="1" x14ac:dyDescent="0.25">
      <c r="B82" s="73"/>
      <c r="C82" s="73"/>
    </row>
    <row r="83" spans="2:3" ht="15.75" customHeight="1" x14ac:dyDescent="0.25">
      <c r="B83" s="73"/>
      <c r="C83" s="73"/>
    </row>
    <row r="84" spans="2:3" ht="15.75" customHeight="1" x14ac:dyDescent="0.25">
      <c r="B84" s="73"/>
      <c r="C84" s="73"/>
    </row>
    <row r="85" spans="2:3" ht="15.75" customHeight="1" x14ac:dyDescent="0.25">
      <c r="B85" s="73"/>
      <c r="C85" s="73"/>
    </row>
    <row r="86" spans="2:3" ht="15.75" customHeight="1" x14ac:dyDescent="0.25">
      <c r="B86" s="73"/>
      <c r="C86" s="73"/>
    </row>
    <row r="87" spans="2:3" ht="15.75" customHeight="1" x14ac:dyDescent="0.25">
      <c r="B87" s="73"/>
      <c r="C87" s="73"/>
    </row>
    <row r="88" spans="2:3" ht="15.75" customHeight="1" x14ac:dyDescent="0.25">
      <c r="B88" s="73"/>
      <c r="C88" s="73"/>
    </row>
    <row r="89" spans="2:3" ht="15.75" customHeight="1" x14ac:dyDescent="0.25">
      <c r="B89" s="73"/>
      <c r="C89" s="73"/>
    </row>
    <row r="90" spans="2:3" ht="15.75" customHeight="1" x14ac:dyDescent="0.25">
      <c r="B90" s="73"/>
      <c r="C90" s="73"/>
    </row>
    <row r="91" spans="2:3" ht="15.75" customHeight="1" x14ac:dyDescent="0.25">
      <c r="B91" s="73"/>
      <c r="C91" s="73"/>
    </row>
    <row r="92" spans="2:3" ht="15.75" customHeight="1" x14ac:dyDescent="0.25">
      <c r="B92" s="73"/>
      <c r="C92" s="73"/>
    </row>
    <row r="93" spans="2:3" ht="15.75" customHeight="1" x14ac:dyDescent="0.25">
      <c r="B93" s="73"/>
      <c r="C93" s="73"/>
    </row>
    <row r="94" spans="2:3" ht="15.75" customHeight="1" x14ac:dyDescent="0.25">
      <c r="B94" s="73"/>
      <c r="C94" s="73"/>
    </row>
    <row r="95" spans="2:3" ht="15.75" customHeight="1" x14ac:dyDescent="0.25">
      <c r="B95" s="73"/>
      <c r="C95" s="73"/>
    </row>
    <row r="96" spans="2:3" ht="15.75" customHeight="1" x14ac:dyDescent="0.25">
      <c r="B96" s="73"/>
      <c r="C96" s="73"/>
    </row>
    <row r="97" spans="2:3" ht="15.75" customHeight="1" x14ac:dyDescent="0.25">
      <c r="B97" s="73"/>
      <c r="C97" s="73"/>
    </row>
    <row r="98" spans="2:3" ht="15.75" customHeight="1" x14ac:dyDescent="0.25">
      <c r="B98" s="73"/>
      <c r="C98" s="73"/>
    </row>
    <row r="99" spans="2:3" ht="15.75" customHeight="1" x14ac:dyDescent="0.25">
      <c r="B99" s="73"/>
      <c r="C99" s="73"/>
    </row>
    <row r="100" spans="2:3" ht="15.75" customHeight="1" x14ac:dyDescent="0.25">
      <c r="B100" s="73"/>
      <c r="C100" s="73"/>
    </row>
    <row r="101" spans="2:3" ht="15.75" customHeight="1" x14ac:dyDescent="0.25">
      <c r="B101" s="73"/>
      <c r="C101" s="73"/>
    </row>
    <row r="102" spans="2:3" ht="15.75" customHeight="1" x14ac:dyDescent="0.25">
      <c r="B102" s="73"/>
      <c r="C102" s="73"/>
    </row>
    <row r="103" spans="2:3" ht="15.75" customHeight="1" x14ac:dyDescent="0.25">
      <c r="B103" s="73"/>
      <c r="C103" s="73"/>
    </row>
    <row r="104" spans="2:3" ht="15.75" customHeight="1" x14ac:dyDescent="0.25">
      <c r="B104" s="73"/>
      <c r="C104" s="73"/>
    </row>
    <row r="105" spans="2:3" ht="15.75" customHeight="1" x14ac:dyDescent="0.25">
      <c r="B105" s="73"/>
      <c r="C105" s="73"/>
    </row>
    <row r="106" spans="2:3" ht="15.75" customHeight="1" x14ac:dyDescent="0.25">
      <c r="B106" s="73"/>
      <c r="C106" s="73"/>
    </row>
    <row r="107" spans="2:3" ht="15.75" customHeight="1" x14ac:dyDescent="0.25">
      <c r="B107" s="73"/>
      <c r="C107" s="73"/>
    </row>
    <row r="108" spans="2:3" ht="15.75" customHeight="1" x14ac:dyDescent="0.25">
      <c r="B108" s="73"/>
      <c r="C108" s="73"/>
    </row>
    <row r="109" spans="2:3" ht="15.75" customHeight="1" x14ac:dyDescent="0.25">
      <c r="B109" s="73"/>
      <c r="C109" s="73"/>
    </row>
    <row r="110" spans="2:3" ht="15.75" customHeight="1" x14ac:dyDescent="0.25">
      <c r="B110" s="73"/>
      <c r="C110" s="73"/>
    </row>
    <row r="111" spans="2:3" ht="15.75" customHeight="1" x14ac:dyDescent="0.25">
      <c r="B111" s="73"/>
      <c r="C111" s="73"/>
    </row>
    <row r="112" spans="2:3" ht="15.75" customHeight="1" x14ac:dyDescent="0.25">
      <c r="B112" s="73"/>
      <c r="C112" s="73"/>
    </row>
    <row r="113" spans="2:3" ht="15.75" customHeight="1" x14ac:dyDescent="0.25">
      <c r="B113" s="73"/>
      <c r="C113" s="73"/>
    </row>
    <row r="114" spans="2:3" ht="15.75" customHeight="1" x14ac:dyDescent="0.25">
      <c r="B114" s="73"/>
      <c r="C114" s="73"/>
    </row>
    <row r="115" spans="2:3" ht="15.75" customHeight="1" x14ac:dyDescent="0.25">
      <c r="B115" s="73"/>
      <c r="C115" s="73"/>
    </row>
    <row r="116" spans="2:3" ht="15.75" customHeight="1" x14ac:dyDescent="0.25">
      <c r="B116" s="73"/>
      <c r="C116" s="73"/>
    </row>
    <row r="117" spans="2:3" ht="15.75" customHeight="1" x14ac:dyDescent="0.25">
      <c r="B117" s="73"/>
      <c r="C117" s="73"/>
    </row>
    <row r="118" spans="2:3" ht="15.75" customHeight="1" x14ac:dyDescent="0.25">
      <c r="B118" s="73"/>
      <c r="C118" s="73"/>
    </row>
    <row r="119" spans="2:3" ht="15.75" customHeight="1" x14ac:dyDescent="0.25">
      <c r="B119" s="73"/>
      <c r="C119" s="73"/>
    </row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</sheetData>
  <sheetProtection selectLockedCells="1"/>
  <protectedRanges>
    <protectedRange sqref="C41" name="Tartomány4"/>
    <protectedRange sqref="C53:C54" name="Tartomány4_1"/>
  </protectedRanges>
  <mergeCells count="64"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M8:AM9"/>
    <mergeCell ref="AZ8:BA8"/>
    <mergeCell ref="AB8:AC8"/>
    <mergeCell ref="A2:BE2"/>
    <mergeCell ref="A4:BE4"/>
    <mergeCell ref="A5:BE5"/>
    <mergeCell ref="A3:BE3"/>
    <mergeCell ref="P7:U7"/>
    <mergeCell ref="V7:AA7"/>
    <mergeCell ref="AN7:AS7"/>
    <mergeCell ref="D34:AA34"/>
    <mergeCell ref="AT7:AY7"/>
    <mergeCell ref="BE8:BE9"/>
    <mergeCell ref="P8:Q8"/>
    <mergeCell ref="AH8:AI8"/>
    <mergeCell ref="D7:I7"/>
    <mergeCell ref="AZ34:BE34"/>
    <mergeCell ref="AZ40:BE40"/>
    <mergeCell ref="AX8:AX9"/>
    <mergeCell ref="AY8:AY9"/>
    <mergeCell ref="AB34:AY34"/>
    <mergeCell ref="AB40:AY40"/>
    <mergeCell ref="AJ8:AK8"/>
    <mergeCell ref="AL8:AL9"/>
    <mergeCell ref="A41:AA41"/>
    <mergeCell ref="BF6:BF9"/>
    <mergeCell ref="AD8:AE8"/>
    <mergeCell ref="AF8:AF9"/>
    <mergeCell ref="AG8:AG9"/>
    <mergeCell ref="V8:W8"/>
    <mergeCell ref="X8:Y8"/>
    <mergeCell ref="Z8:Z9"/>
    <mergeCell ref="AA8:AA9"/>
    <mergeCell ref="F8:G8"/>
    <mergeCell ref="H8:H9"/>
    <mergeCell ref="I8:I9"/>
    <mergeCell ref="J8:K8"/>
    <mergeCell ref="AZ6:BE7"/>
    <mergeCell ref="J7:O7"/>
    <mergeCell ref="D40:AA40"/>
    <mergeCell ref="BG6:BG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BB8:BC8"/>
    <mergeCell ref="BD8:BD9"/>
    <mergeCell ref="N8:N9"/>
    <mergeCell ref="O8:O9"/>
  </mergeCells>
  <pageMargins left="0.19685039370078741" right="0.19685039370078741" top="0.19685039370078741" bottom="0.19685039370078741" header="0.11811023622047245" footer="0.11811023622047245"/>
  <pageSetup paperSize="8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G160"/>
  <sheetViews>
    <sheetView zoomScaleNormal="100" workbookViewId="0">
      <pane xSplit="3" ySplit="8" topLeftCell="E9" activePane="bottomRight" state="frozen"/>
      <selection pane="topRight" activeCell="D1" sqref="D1"/>
      <selection pane="bottomLeft" activeCell="A9" sqref="A9"/>
      <selection pane="bottomRight" activeCell="A4" sqref="A4:BE4"/>
    </sheetView>
  </sheetViews>
  <sheetFormatPr defaultColWidth="10.6640625" defaultRowHeight="15.75" x14ac:dyDescent="0.25"/>
  <cols>
    <col min="1" max="1" width="17.1640625" style="72" customWidth="1"/>
    <col min="2" max="2" width="7.1640625" style="26" customWidth="1"/>
    <col min="3" max="3" width="60.33203125" style="26" customWidth="1"/>
    <col min="4" max="4" width="5.5" style="26" customWidth="1"/>
    <col min="5" max="5" width="6.83203125" style="26" customWidth="1"/>
    <col min="6" max="6" width="5.5" style="26" customWidth="1"/>
    <col min="7" max="7" width="6.83203125" style="26" customWidth="1"/>
    <col min="8" max="8" width="5.5" style="26" customWidth="1"/>
    <col min="9" max="9" width="5.6640625" style="26" bestFit="1" customWidth="1"/>
    <col min="10" max="10" width="5.5" style="26" customWidth="1"/>
    <col min="11" max="11" width="6.83203125" style="26" customWidth="1"/>
    <col min="12" max="12" width="5.5" style="26" customWidth="1"/>
    <col min="13" max="13" width="6.83203125" style="26" customWidth="1"/>
    <col min="14" max="14" width="5.5" style="26" customWidth="1"/>
    <col min="15" max="15" width="5.6640625" style="26" bestFit="1" customWidth="1"/>
    <col min="16" max="16" width="5.5" style="26" bestFit="1" customWidth="1"/>
    <col min="17" max="17" width="6.83203125" style="26" customWidth="1"/>
    <col min="18" max="18" width="5.5" style="26" bestFit="1" customWidth="1"/>
    <col min="19" max="19" width="6.83203125" style="26" customWidth="1"/>
    <col min="20" max="20" width="5.5" style="26" customWidth="1"/>
    <col min="21" max="21" width="5.6640625" style="26" bestFit="1" customWidth="1"/>
    <col min="22" max="22" width="5.5" style="26" bestFit="1" customWidth="1"/>
    <col min="23" max="23" width="6.83203125" style="26" customWidth="1"/>
    <col min="24" max="24" width="5.5" style="26" bestFit="1" customWidth="1"/>
    <col min="25" max="25" width="6.83203125" style="26" customWidth="1"/>
    <col min="26" max="26" width="5.5" style="26" customWidth="1"/>
    <col min="27" max="27" width="5.6640625" style="26" bestFit="1" customWidth="1"/>
    <col min="28" max="28" width="5.5" style="26" customWidth="1"/>
    <col min="29" max="29" width="6.83203125" style="26" customWidth="1"/>
    <col min="30" max="30" width="5.5" style="26" customWidth="1"/>
    <col min="31" max="31" width="6.83203125" style="26" customWidth="1"/>
    <col min="32" max="32" width="5.5" style="26" customWidth="1"/>
    <col min="33" max="33" width="5.6640625" style="26" bestFit="1" customWidth="1"/>
    <col min="34" max="34" width="5.5" style="26" customWidth="1"/>
    <col min="35" max="35" width="6.83203125" style="26" customWidth="1"/>
    <col min="36" max="36" width="5.5" style="26" customWidth="1"/>
    <col min="37" max="37" width="6.83203125" style="26" customWidth="1"/>
    <col min="38" max="38" width="5.5" style="26" customWidth="1"/>
    <col min="39" max="39" width="5.6640625" style="26" bestFit="1" customWidth="1"/>
    <col min="40" max="40" width="5.5" style="26" bestFit="1" customWidth="1"/>
    <col min="41" max="41" width="6.83203125" style="26" customWidth="1"/>
    <col min="42" max="42" width="5.5" style="26" bestFit="1" customWidth="1"/>
    <col min="43" max="43" width="6.83203125" style="26" customWidth="1"/>
    <col min="44" max="44" width="5.5" style="26" customWidth="1"/>
    <col min="45" max="45" width="5.6640625" style="26" bestFit="1" customWidth="1"/>
    <col min="46" max="46" width="5.5" style="26" bestFit="1" customWidth="1"/>
    <col min="47" max="47" width="6.83203125" style="26" customWidth="1"/>
    <col min="48" max="48" width="5.5" style="26" bestFit="1" customWidth="1"/>
    <col min="49" max="49" width="6.83203125" style="26" customWidth="1"/>
    <col min="50" max="50" width="5.5" style="26" customWidth="1"/>
    <col min="51" max="51" width="5.6640625" style="26" bestFit="1" customWidth="1"/>
    <col min="52" max="52" width="6.83203125" style="26" bestFit="1" customWidth="1"/>
    <col min="53" max="53" width="11" style="26" bestFit="1" customWidth="1"/>
    <col min="54" max="54" width="6.83203125" style="26" bestFit="1" customWidth="1"/>
    <col min="55" max="55" width="8.1640625" style="26" bestFit="1" customWidth="1"/>
    <col min="56" max="56" width="6.83203125" style="26" bestFit="1" customWidth="1"/>
    <col min="57" max="57" width="9" style="26" customWidth="1"/>
    <col min="58" max="58" width="36.5" style="26" customWidth="1"/>
    <col min="59" max="59" width="39" style="26" customWidth="1"/>
    <col min="60" max="16384" width="10.6640625" style="26"/>
  </cols>
  <sheetData>
    <row r="1" spans="1:59" ht="21.95" customHeight="1" x14ac:dyDescent="0.2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</row>
    <row r="2" spans="1:59" ht="21.95" customHeight="1" x14ac:dyDescent="0.2">
      <c r="A2" s="628" t="s">
        <v>238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8"/>
      <c r="AU2" s="628"/>
      <c r="AV2" s="628"/>
      <c r="AW2" s="628"/>
      <c r="AX2" s="628"/>
      <c r="AY2" s="628"/>
      <c r="AZ2" s="628"/>
      <c r="BA2" s="628"/>
      <c r="BB2" s="628"/>
      <c r="BC2" s="628"/>
      <c r="BD2" s="628"/>
      <c r="BE2" s="628"/>
    </row>
    <row r="3" spans="1:59" ht="23.25" x14ac:dyDescent="0.2">
      <c r="A3" s="711" t="s">
        <v>297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1"/>
      <c r="BA3" s="711"/>
      <c r="BB3" s="711"/>
      <c r="BC3" s="711"/>
      <c r="BD3" s="711"/>
      <c r="BE3" s="711"/>
    </row>
    <row r="4" spans="1:59" s="27" customFormat="1" ht="23.25" x14ac:dyDescent="0.2">
      <c r="A4" s="628" t="s">
        <v>491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28"/>
      <c r="AX4" s="628"/>
      <c r="AY4" s="628"/>
      <c r="AZ4" s="628"/>
      <c r="BA4" s="628"/>
      <c r="BB4" s="628"/>
      <c r="BC4" s="628"/>
      <c r="BD4" s="628"/>
      <c r="BE4" s="628"/>
    </row>
    <row r="5" spans="1:59" ht="24" customHeight="1" thickBot="1" x14ac:dyDescent="0.25">
      <c r="A5" s="627" t="s">
        <v>2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7"/>
      <c r="AE5" s="627"/>
      <c r="AF5" s="627"/>
      <c r="AG5" s="627"/>
      <c r="AH5" s="627"/>
      <c r="AI5" s="627"/>
      <c r="AJ5" s="627"/>
      <c r="AK5" s="627"/>
      <c r="AL5" s="627"/>
      <c r="AM5" s="627"/>
      <c r="AN5" s="627"/>
      <c r="AO5" s="627"/>
      <c r="AP5" s="627"/>
      <c r="AQ5" s="627"/>
      <c r="AR5" s="627"/>
      <c r="AS5" s="627"/>
      <c r="AT5" s="627"/>
      <c r="AU5" s="627"/>
      <c r="AV5" s="627"/>
      <c r="AW5" s="627"/>
      <c r="AX5" s="627"/>
      <c r="AY5" s="627"/>
      <c r="AZ5" s="627"/>
      <c r="BA5" s="627"/>
      <c r="BB5" s="627"/>
      <c r="BC5" s="627"/>
      <c r="BD5" s="627"/>
      <c r="BE5" s="627"/>
    </row>
    <row r="6" spans="1:59" ht="15.75" customHeight="1" thickTop="1" thickBot="1" x14ac:dyDescent="0.25">
      <c r="A6" s="671" t="s">
        <v>3</v>
      </c>
      <c r="B6" s="674" t="s">
        <v>4</v>
      </c>
      <c r="C6" s="677" t="s">
        <v>5</v>
      </c>
      <c r="D6" s="680" t="s">
        <v>6</v>
      </c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0" t="s">
        <v>6</v>
      </c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1"/>
      <c r="AV6" s="681"/>
      <c r="AW6" s="681"/>
      <c r="AX6" s="681"/>
      <c r="AY6" s="681"/>
      <c r="AZ6" s="697" t="s">
        <v>7</v>
      </c>
      <c r="BA6" s="698"/>
      <c r="BB6" s="698"/>
      <c r="BC6" s="698"/>
      <c r="BD6" s="698"/>
      <c r="BE6" s="699"/>
      <c r="BF6" s="724" t="s">
        <v>8</v>
      </c>
      <c r="BG6" s="724" t="s">
        <v>9</v>
      </c>
    </row>
    <row r="7" spans="1:59" ht="15.75" customHeight="1" x14ac:dyDescent="0.2">
      <c r="A7" s="672"/>
      <c r="B7" s="675"/>
      <c r="C7" s="678"/>
      <c r="D7" s="712" t="s">
        <v>10</v>
      </c>
      <c r="E7" s="704"/>
      <c r="F7" s="704"/>
      <c r="G7" s="704"/>
      <c r="H7" s="704"/>
      <c r="I7" s="713"/>
      <c r="J7" s="703" t="s">
        <v>11</v>
      </c>
      <c r="K7" s="704"/>
      <c r="L7" s="704"/>
      <c r="M7" s="704"/>
      <c r="N7" s="704"/>
      <c r="O7" s="705"/>
      <c r="P7" s="712" t="s">
        <v>12</v>
      </c>
      <c r="Q7" s="704"/>
      <c r="R7" s="704"/>
      <c r="S7" s="704"/>
      <c r="T7" s="704"/>
      <c r="U7" s="713"/>
      <c r="V7" s="703" t="s">
        <v>13</v>
      </c>
      <c r="W7" s="704"/>
      <c r="X7" s="704"/>
      <c r="Y7" s="704"/>
      <c r="Z7" s="704"/>
      <c r="AA7" s="713"/>
      <c r="AB7" s="712" t="s">
        <v>14</v>
      </c>
      <c r="AC7" s="704"/>
      <c r="AD7" s="704"/>
      <c r="AE7" s="704"/>
      <c r="AF7" s="704"/>
      <c r="AG7" s="713"/>
      <c r="AH7" s="703" t="s">
        <v>15</v>
      </c>
      <c r="AI7" s="704"/>
      <c r="AJ7" s="704"/>
      <c r="AK7" s="704"/>
      <c r="AL7" s="704"/>
      <c r="AM7" s="705"/>
      <c r="AN7" s="712" t="s">
        <v>16</v>
      </c>
      <c r="AO7" s="704"/>
      <c r="AP7" s="704"/>
      <c r="AQ7" s="704"/>
      <c r="AR7" s="704"/>
      <c r="AS7" s="713"/>
      <c r="AT7" s="703" t="s">
        <v>17</v>
      </c>
      <c r="AU7" s="704"/>
      <c r="AV7" s="704"/>
      <c r="AW7" s="704"/>
      <c r="AX7" s="704"/>
      <c r="AY7" s="713"/>
      <c r="AZ7" s="700"/>
      <c r="BA7" s="701"/>
      <c r="BB7" s="701"/>
      <c r="BC7" s="701"/>
      <c r="BD7" s="701"/>
      <c r="BE7" s="702"/>
      <c r="BF7" s="726"/>
      <c r="BG7" s="725"/>
    </row>
    <row r="8" spans="1:59" ht="15.75" customHeight="1" x14ac:dyDescent="0.2">
      <c r="A8" s="672"/>
      <c r="B8" s="675"/>
      <c r="C8" s="678"/>
      <c r="D8" s="722" t="s">
        <v>18</v>
      </c>
      <c r="E8" s="718"/>
      <c r="F8" s="719" t="s">
        <v>19</v>
      </c>
      <c r="G8" s="718"/>
      <c r="H8" s="720" t="s">
        <v>20</v>
      </c>
      <c r="I8" s="723" t="s">
        <v>240</v>
      </c>
      <c r="J8" s="717" t="s">
        <v>18</v>
      </c>
      <c r="K8" s="718"/>
      <c r="L8" s="719" t="s">
        <v>19</v>
      </c>
      <c r="M8" s="718"/>
      <c r="N8" s="720" t="s">
        <v>20</v>
      </c>
      <c r="O8" s="721" t="s">
        <v>240</v>
      </c>
      <c r="P8" s="722" t="s">
        <v>18</v>
      </c>
      <c r="Q8" s="718"/>
      <c r="R8" s="719" t="s">
        <v>19</v>
      </c>
      <c r="S8" s="718"/>
      <c r="T8" s="720" t="s">
        <v>20</v>
      </c>
      <c r="U8" s="723" t="s">
        <v>240</v>
      </c>
      <c r="V8" s="717" t="s">
        <v>18</v>
      </c>
      <c r="W8" s="718"/>
      <c r="X8" s="719" t="s">
        <v>19</v>
      </c>
      <c r="Y8" s="718"/>
      <c r="Z8" s="720" t="s">
        <v>20</v>
      </c>
      <c r="AA8" s="731" t="s">
        <v>240</v>
      </c>
      <c r="AB8" s="722" t="s">
        <v>18</v>
      </c>
      <c r="AC8" s="718"/>
      <c r="AD8" s="719" t="s">
        <v>19</v>
      </c>
      <c r="AE8" s="718"/>
      <c r="AF8" s="720" t="s">
        <v>20</v>
      </c>
      <c r="AG8" s="723" t="s">
        <v>240</v>
      </c>
      <c r="AH8" s="717" t="s">
        <v>18</v>
      </c>
      <c r="AI8" s="718"/>
      <c r="AJ8" s="719" t="s">
        <v>19</v>
      </c>
      <c r="AK8" s="718"/>
      <c r="AL8" s="720" t="s">
        <v>20</v>
      </c>
      <c r="AM8" s="721" t="s">
        <v>240</v>
      </c>
      <c r="AN8" s="722" t="s">
        <v>18</v>
      </c>
      <c r="AO8" s="718"/>
      <c r="AP8" s="719" t="s">
        <v>19</v>
      </c>
      <c r="AQ8" s="718"/>
      <c r="AR8" s="720" t="s">
        <v>20</v>
      </c>
      <c r="AS8" s="723" t="s">
        <v>240</v>
      </c>
      <c r="AT8" s="717" t="s">
        <v>18</v>
      </c>
      <c r="AU8" s="718"/>
      <c r="AV8" s="719" t="s">
        <v>19</v>
      </c>
      <c r="AW8" s="718"/>
      <c r="AX8" s="720" t="s">
        <v>20</v>
      </c>
      <c r="AY8" s="731" t="s">
        <v>240</v>
      </c>
      <c r="AZ8" s="717" t="s">
        <v>18</v>
      </c>
      <c r="BA8" s="718"/>
      <c r="BB8" s="719" t="s">
        <v>19</v>
      </c>
      <c r="BC8" s="718"/>
      <c r="BD8" s="720" t="s">
        <v>20</v>
      </c>
      <c r="BE8" s="727" t="s">
        <v>23</v>
      </c>
      <c r="BF8" s="726"/>
      <c r="BG8" s="725"/>
    </row>
    <row r="9" spans="1:59" ht="80.099999999999994" customHeight="1" thickBot="1" x14ac:dyDescent="0.25">
      <c r="A9" s="673"/>
      <c r="B9" s="676"/>
      <c r="C9" s="679"/>
      <c r="D9" s="28" t="s">
        <v>241</v>
      </c>
      <c r="E9" s="29" t="s">
        <v>242</v>
      </c>
      <c r="F9" s="30" t="s">
        <v>241</v>
      </c>
      <c r="G9" s="29" t="s">
        <v>242</v>
      </c>
      <c r="H9" s="685"/>
      <c r="I9" s="687"/>
      <c r="J9" s="31" t="s">
        <v>241</v>
      </c>
      <c r="K9" s="29" t="s">
        <v>242</v>
      </c>
      <c r="L9" s="30" t="s">
        <v>241</v>
      </c>
      <c r="M9" s="29" t="s">
        <v>242</v>
      </c>
      <c r="N9" s="685"/>
      <c r="O9" s="690"/>
      <c r="P9" s="28" t="s">
        <v>241</v>
      </c>
      <c r="Q9" s="29" t="s">
        <v>242</v>
      </c>
      <c r="R9" s="30" t="s">
        <v>241</v>
      </c>
      <c r="S9" s="29" t="s">
        <v>242</v>
      </c>
      <c r="T9" s="685"/>
      <c r="U9" s="687"/>
      <c r="V9" s="31" t="s">
        <v>241</v>
      </c>
      <c r="W9" s="29" t="s">
        <v>242</v>
      </c>
      <c r="X9" s="30" t="s">
        <v>241</v>
      </c>
      <c r="Y9" s="29" t="s">
        <v>242</v>
      </c>
      <c r="Z9" s="685"/>
      <c r="AA9" s="696"/>
      <c r="AB9" s="28" t="s">
        <v>241</v>
      </c>
      <c r="AC9" s="29" t="s">
        <v>242</v>
      </c>
      <c r="AD9" s="30" t="s">
        <v>241</v>
      </c>
      <c r="AE9" s="29" t="s">
        <v>242</v>
      </c>
      <c r="AF9" s="685"/>
      <c r="AG9" s="687"/>
      <c r="AH9" s="31" t="s">
        <v>241</v>
      </c>
      <c r="AI9" s="29" t="s">
        <v>242</v>
      </c>
      <c r="AJ9" s="30" t="s">
        <v>241</v>
      </c>
      <c r="AK9" s="29" t="s">
        <v>242</v>
      </c>
      <c r="AL9" s="685"/>
      <c r="AM9" s="690"/>
      <c r="AN9" s="28" t="s">
        <v>241</v>
      </c>
      <c r="AO9" s="29" t="s">
        <v>242</v>
      </c>
      <c r="AP9" s="30" t="s">
        <v>241</v>
      </c>
      <c r="AQ9" s="29" t="s">
        <v>242</v>
      </c>
      <c r="AR9" s="685"/>
      <c r="AS9" s="687"/>
      <c r="AT9" s="31" t="s">
        <v>241</v>
      </c>
      <c r="AU9" s="29" t="s">
        <v>242</v>
      </c>
      <c r="AV9" s="30" t="s">
        <v>241</v>
      </c>
      <c r="AW9" s="29" t="s">
        <v>242</v>
      </c>
      <c r="AX9" s="685"/>
      <c r="AY9" s="696"/>
      <c r="AZ9" s="31" t="s">
        <v>241</v>
      </c>
      <c r="BA9" s="29" t="s">
        <v>243</v>
      </c>
      <c r="BB9" s="30" t="s">
        <v>241</v>
      </c>
      <c r="BC9" s="29" t="s">
        <v>243</v>
      </c>
      <c r="BD9" s="685"/>
      <c r="BE9" s="715"/>
      <c r="BF9" s="726"/>
      <c r="BG9" s="725"/>
    </row>
    <row r="10" spans="1:59" s="36" customFormat="1" ht="15.75" customHeight="1" thickBot="1" x14ac:dyDescent="0.35">
      <c r="A10" s="32"/>
      <c r="B10" s="33"/>
      <c r="C10" s="34" t="s">
        <v>244</v>
      </c>
      <c r="D10" s="35">
        <f>SUM(SZAK!D64)</f>
        <v>0</v>
      </c>
      <c r="E10" s="35">
        <f>SUM(SZAK!E64)</f>
        <v>0</v>
      </c>
      <c r="F10" s="35">
        <f>SUM(SZAK!F64)</f>
        <v>30</v>
      </c>
      <c r="G10" s="35">
        <f>SUM(SZAK!G64)</f>
        <v>600</v>
      </c>
      <c r="H10" s="35">
        <f>SUM(SZAK!H64)</f>
        <v>27</v>
      </c>
      <c r="I10" s="35">
        <f>SUM(SZAK!I64)</f>
        <v>0</v>
      </c>
      <c r="J10" s="35">
        <f>SUM(SZAK!J64)</f>
        <v>17</v>
      </c>
      <c r="K10" s="35">
        <f>SUM(SZAK!K64)</f>
        <v>238</v>
      </c>
      <c r="L10" s="35">
        <f>SUM(SZAK!L64)</f>
        <v>15</v>
      </c>
      <c r="M10" s="35">
        <f>SUM(SZAK!M64)</f>
        <v>210</v>
      </c>
      <c r="N10" s="35">
        <f>SUM(SZAK!N64)</f>
        <v>30</v>
      </c>
      <c r="O10" s="35">
        <f>SUM(SZAK!O64)</f>
        <v>0</v>
      </c>
      <c r="P10" s="35">
        <f>SUM(SZAK!P64)</f>
        <v>9</v>
      </c>
      <c r="Q10" s="35">
        <f>SUM(SZAK!Q64)</f>
        <v>126</v>
      </c>
      <c r="R10" s="35">
        <f>SUM(SZAK!R64)</f>
        <v>22</v>
      </c>
      <c r="S10" s="35">
        <f>SUM(SZAK!S64)</f>
        <v>318</v>
      </c>
      <c r="T10" s="35">
        <f>SUM(SZAK!T64)</f>
        <v>28</v>
      </c>
      <c r="U10" s="35">
        <f>SUM(SZAK!U64)</f>
        <v>0</v>
      </c>
      <c r="V10" s="35">
        <f>SUM(SZAK!V64)</f>
        <v>14</v>
      </c>
      <c r="W10" s="35">
        <f>SUM(SZAK!W64)</f>
        <v>196</v>
      </c>
      <c r="X10" s="35">
        <f>SUM(SZAK!X64)</f>
        <v>18</v>
      </c>
      <c r="Y10" s="35">
        <f>SUM(SZAK!Y64)</f>
        <v>266</v>
      </c>
      <c r="Z10" s="35">
        <f>SUM(SZAK!Z64)</f>
        <v>29</v>
      </c>
      <c r="AA10" s="35">
        <f>SUM(SZAK!AA64)</f>
        <v>0</v>
      </c>
      <c r="AB10" s="35">
        <f>SUM(SZAK!AB64)</f>
        <v>4</v>
      </c>
      <c r="AC10" s="35">
        <f>SUM(SZAK!AC64)</f>
        <v>56</v>
      </c>
      <c r="AD10" s="35">
        <f>SUM(SZAK!AD64)</f>
        <v>4</v>
      </c>
      <c r="AE10" s="35">
        <f>SUM(SZAK!AE64)</f>
        <v>56</v>
      </c>
      <c r="AF10" s="35">
        <f>SUM(SZAK!AF64)</f>
        <v>7</v>
      </c>
      <c r="AG10" s="35">
        <f>SUM(SZAK!AG64)</f>
        <v>0</v>
      </c>
      <c r="AH10" s="35">
        <f>SUM(SZAK!AH64)</f>
        <v>3</v>
      </c>
      <c r="AI10" s="35">
        <f>SUM(SZAK!AI64)</f>
        <v>42</v>
      </c>
      <c r="AJ10" s="35">
        <f>SUM(SZAK!AJ64)</f>
        <v>3</v>
      </c>
      <c r="AK10" s="35">
        <f>SUM(SZAK!AK64)</f>
        <v>42</v>
      </c>
      <c r="AL10" s="35">
        <f>SUM(SZAK!AL64)</f>
        <v>7</v>
      </c>
      <c r="AM10" s="35">
        <f>SUM(SZAK!AM64)</f>
        <v>0</v>
      </c>
      <c r="AN10" s="35">
        <f>SUM(SZAK!AN64)</f>
        <v>2</v>
      </c>
      <c r="AO10" s="35">
        <f>SUM(SZAK!AO64)</f>
        <v>28</v>
      </c>
      <c r="AP10" s="35">
        <f>SUM(SZAK!AP64)</f>
        <v>2</v>
      </c>
      <c r="AQ10" s="35">
        <f>SUM(SZAK!AQ64)</f>
        <v>28</v>
      </c>
      <c r="AR10" s="35">
        <f>SUM(SZAK!AR64)</f>
        <v>5</v>
      </c>
      <c r="AS10" s="35">
        <f>SUM(SZAK!AS64)</f>
        <v>0</v>
      </c>
      <c r="AT10" s="35">
        <f>SUM(SZAK!AT64)</f>
        <v>2</v>
      </c>
      <c r="AU10" s="35">
        <f>SUM(SZAK!AU64)</f>
        <v>28</v>
      </c>
      <c r="AV10" s="35">
        <f>SUM(SZAK!AV64)</f>
        <v>5</v>
      </c>
      <c r="AW10" s="35">
        <f>SUM(SZAK!AW64)</f>
        <v>71</v>
      </c>
      <c r="AX10" s="35">
        <f>SUM(SZAK!AX64)</f>
        <v>13</v>
      </c>
      <c r="AY10" s="35">
        <f>SUM(SZAK!AY64)</f>
        <v>0</v>
      </c>
      <c r="AZ10" s="35">
        <f>SUM(SZAK!AZ64)</f>
        <v>51</v>
      </c>
      <c r="BA10" s="35">
        <f>SUM(SZAK!BA64)</f>
        <v>714</v>
      </c>
      <c r="BB10" s="35">
        <f>SUM(SZAK!BB64)</f>
        <v>99</v>
      </c>
      <c r="BC10" s="35">
        <f>SUM(SZAK!BC64)</f>
        <v>1577</v>
      </c>
      <c r="BD10" s="35">
        <f>SUM(SZAK!BD64)</f>
        <v>146</v>
      </c>
      <c r="BE10" s="35">
        <f>SUM(SZAK!BE64)</f>
        <v>150</v>
      </c>
      <c r="BF10" s="444"/>
      <c r="BG10" s="444"/>
    </row>
    <row r="11" spans="1:59" s="36" customFormat="1" ht="15.75" customHeight="1" x14ac:dyDescent="0.3">
      <c r="A11" s="37" t="s">
        <v>11</v>
      </c>
      <c r="B11" s="38"/>
      <c r="C11" s="336" t="s">
        <v>245</v>
      </c>
      <c r="D11" s="337"/>
      <c r="E11" s="338"/>
      <c r="F11" s="339"/>
      <c r="G11" s="338"/>
      <c r="H11" s="339"/>
      <c r="I11" s="340"/>
      <c r="J11" s="339"/>
      <c r="K11" s="338"/>
      <c r="L11" s="339"/>
      <c r="M11" s="338"/>
      <c r="N11" s="339"/>
      <c r="O11" s="340"/>
      <c r="P11" s="339"/>
      <c r="Q11" s="338"/>
      <c r="R11" s="339"/>
      <c r="S11" s="338"/>
      <c r="T11" s="339"/>
      <c r="U11" s="340"/>
      <c r="V11" s="339"/>
      <c r="W11" s="338"/>
      <c r="X11" s="339"/>
      <c r="Y11" s="338"/>
      <c r="Z11" s="339"/>
      <c r="AA11" s="39"/>
      <c r="AB11" s="337"/>
      <c r="AC11" s="338"/>
      <c r="AD11" s="339"/>
      <c r="AE11" s="338"/>
      <c r="AF11" s="339"/>
      <c r="AG11" s="340"/>
      <c r="AH11" s="339"/>
      <c r="AI11" s="338"/>
      <c r="AJ11" s="339"/>
      <c r="AK11" s="338"/>
      <c r="AL11" s="339"/>
      <c r="AM11" s="340"/>
      <c r="AN11" s="339"/>
      <c r="AO11" s="338"/>
      <c r="AP11" s="339"/>
      <c r="AQ11" s="338"/>
      <c r="AR11" s="339"/>
      <c r="AS11" s="340"/>
      <c r="AT11" s="339"/>
      <c r="AU11" s="338"/>
      <c r="AV11" s="339"/>
      <c r="AW11" s="338"/>
      <c r="AX11" s="339"/>
      <c r="AY11" s="39"/>
      <c r="AZ11" s="40"/>
      <c r="BA11" s="40"/>
      <c r="BB11" s="40"/>
      <c r="BC11" s="40"/>
      <c r="BD11" s="40"/>
      <c r="BE11" s="41"/>
      <c r="BF11" s="445"/>
      <c r="BG11" s="445"/>
    </row>
    <row r="12" spans="1:59" ht="15.75" customHeight="1" x14ac:dyDescent="0.25">
      <c r="A12" s="446" t="s">
        <v>298</v>
      </c>
      <c r="B12" s="447" t="s">
        <v>142</v>
      </c>
      <c r="C12" s="539" t="s">
        <v>299</v>
      </c>
      <c r="D12" s="448"/>
      <c r="E12" s="449"/>
      <c r="F12" s="448"/>
      <c r="G12" s="449"/>
      <c r="H12" s="448"/>
      <c r="I12" s="450"/>
      <c r="J12" s="451"/>
      <c r="K12" s="449" t="str">
        <f t="shared" ref="K12:K30" si="0">IF(J12*14=0,"",J12*14)</f>
        <v/>
      </c>
      <c r="L12" s="448"/>
      <c r="M12" s="449" t="str">
        <f t="shared" ref="M12:M30" si="1">IF(L12*14=0,"",L12*14)</f>
        <v/>
      </c>
      <c r="N12" s="448"/>
      <c r="O12" s="452"/>
      <c r="P12" s="448"/>
      <c r="Q12" s="449" t="str">
        <f t="shared" ref="Q12:Q30" si="2">IF(P12*14=0,"",P12*14)</f>
        <v/>
      </c>
      <c r="R12" s="448"/>
      <c r="S12" s="449" t="str">
        <f t="shared" ref="S12:S30" si="3">IF(R12*14=0,"",R12*14)</f>
        <v/>
      </c>
      <c r="T12" s="448"/>
      <c r="U12" s="450"/>
      <c r="V12" s="451"/>
      <c r="W12" s="449" t="str">
        <f t="shared" ref="W12:W30" si="4">IF(V12*14=0,"",V12*14)</f>
        <v/>
      </c>
      <c r="X12" s="448"/>
      <c r="Y12" s="449" t="str">
        <f t="shared" ref="Y12:Y30" si="5">IF(X12*14=0,"",X12*14)</f>
        <v/>
      </c>
      <c r="Z12" s="448"/>
      <c r="AA12" s="452"/>
      <c r="AB12" s="448">
        <v>3</v>
      </c>
      <c r="AC12" s="449">
        <f t="shared" ref="AC12:AC30" si="6">IF(AB12*14=0,"",AB12*14)</f>
        <v>42</v>
      </c>
      <c r="AD12" s="448">
        <v>2</v>
      </c>
      <c r="AE12" s="449">
        <f t="shared" ref="AE12:AE30" si="7">IF(AD12*14=0,"",AD12*14)</f>
        <v>28</v>
      </c>
      <c r="AF12" s="453">
        <v>5</v>
      </c>
      <c r="AG12" s="450" t="s">
        <v>30</v>
      </c>
      <c r="AH12" s="451"/>
      <c r="AI12" s="449" t="str">
        <f t="shared" ref="AI12:AI30" si="8">IF(AH12*14=0,"",AH12*14)</f>
        <v/>
      </c>
      <c r="AJ12" s="448"/>
      <c r="AK12" s="449" t="str">
        <f t="shared" ref="AK12:AK30" si="9">IF(AJ12*14=0,"",AJ12*14)</f>
        <v/>
      </c>
      <c r="AL12" s="448"/>
      <c r="AM12" s="452"/>
      <c r="AN12" s="451"/>
      <c r="AO12" s="449" t="str">
        <f t="shared" ref="AO12:AO30" si="10">IF(AN12*14=0,"",AN12*14)</f>
        <v/>
      </c>
      <c r="AP12" s="395"/>
      <c r="AQ12" s="449" t="str">
        <f t="shared" ref="AQ12:AQ30" si="11">IF(AP12*14=0,"",AP12*14)</f>
        <v/>
      </c>
      <c r="AR12" s="395"/>
      <c r="AS12" s="396"/>
      <c r="AT12" s="448"/>
      <c r="AU12" s="449" t="str">
        <f t="shared" ref="AU12:AU30" si="12">IF(AT12*14=0,"",AT12*14)</f>
        <v/>
      </c>
      <c r="AV12" s="448"/>
      <c r="AW12" s="449" t="str">
        <f t="shared" ref="AW12:AW30" si="13">IF(AV12*14=0,"",AV12*14)</f>
        <v/>
      </c>
      <c r="AX12" s="448"/>
      <c r="AY12" s="448"/>
      <c r="AZ12" s="397">
        <f t="shared" ref="AZ12:AZ30" si="14">IF(D12+J12+P12+V12+AB12+AH12+AN12+AT12=0,"",D12+J12+P12+V12+AB12+AH12+AN12+AT12)</f>
        <v>3</v>
      </c>
      <c r="BA12" s="449">
        <f t="shared" ref="BA12:BA30" si="15">IF((D12+J12+P12+V12+AB12+AH12+AN12+AT12)*14=0,"",(D12+J12+P12+V12+AB12+AH12+AN12+AT12)*14)</f>
        <v>42</v>
      </c>
      <c r="BB12" s="399">
        <f t="shared" ref="BB12:BB30" si="16">IF(F12+L12+R12+X12+AD12+AJ12+AP12+AV12=0,"",F12+L12+R12+X12+AD12+AJ12+AP12+AV12)</f>
        <v>2</v>
      </c>
      <c r="BC12" s="449">
        <f t="shared" ref="BC12:BC30" si="17">IF((L12+F12+R12+X12+AD12+AJ12+AP12+AV12)*14=0,"",(L12+F12+R12+X12+AD12+AJ12+AP12+AV12)*14)</f>
        <v>28</v>
      </c>
      <c r="BD12" s="399">
        <f t="shared" ref="BD12:BD30" si="18">IF(N12+H12+T12+Z12+AF12+AL12+AR12+AX12=0,"",N12+H12+T12+Z12+AF12+AL12+AR12+AX12)</f>
        <v>5</v>
      </c>
      <c r="BE12" s="454">
        <f t="shared" ref="BE12:BE30" si="19">IF(D12+F12+L12+J12+P12+R12+V12+X12+AB12+AD12+AH12+AJ12+AN12+AP12+AT12+AV12=0,"",D12+F12+L12+J12+P12+R12+V12+X12+AB12+AD12+AH12+AJ12+AN12+AP12+AT12+AV12)</f>
        <v>5</v>
      </c>
      <c r="BF12" s="389" t="s">
        <v>186</v>
      </c>
      <c r="BG12" s="389" t="s">
        <v>300</v>
      </c>
    </row>
    <row r="13" spans="1:59" ht="15.75" customHeight="1" x14ac:dyDescent="0.25">
      <c r="A13" s="455" t="s">
        <v>301</v>
      </c>
      <c r="B13" s="447" t="s">
        <v>142</v>
      </c>
      <c r="C13" s="539" t="s">
        <v>302</v>
      </c>
      <c r="D13" s="448"/>
      <c r="E13" s="449"/>
      <c r="F13" s="448"/>
      <c r="G13" s="449"/>
      <c r="H13" s="448"/>
      <c r="I13" s="450"/>
      <c r="J13" s="451"/>
      <c r="K13" s="449" t="str">
        <f t="shared" si="0"/>
        <v/>
      </c>
      <c r="L13" s="448"/>
      <c r="M13" s="449" t="str">
        <f t="shared" si="1"/>
        <v/>
      </c>
      <c r="N13" s="448"/>
      <c r="O13" s="452"/>
      <c r="P13" s="448"/>
      <c r="Q13" s="449" t="str">
        <f t="shared" si="2"/>
        <v/>
      </c>
      <c r="R13" s="448"/>
      <c r="S13" s="449" t="str">
        <f t="shared" si="3"/>
        <v/>
      </c>
      <c r="T13" s="448"/>
      <c r="U13" s="450"/>
      <c r="V13" s="451"/>
      <c r="W13" s="449" t="str">
        <f t="shared" si="4"/>
        <v/>
      </c>
      <c r="X13" s="448"/>
      <c r="Y13" s="449" t="str">
        <f t="shared" si="5"/>
        <v/>
      </c>
      <c r="Z13" s="448"/>
      <c r="AA13" s="452"/>
      <c r="AB13" s="448">
        <v>2</v>
      </c>
      <c r="AC13" s="449">
        <f t="shared" si="6"/>
        <v>28</v>
      </c>
      <c r="AD13" s="448">
        <v>1</v>
      </c>
      <c r="AE13" s="449">
        <f t="shared" si="7"/>
        <v>14</v>
      </c>
      <c r="AF13" s="453">
        <v>3</v>
      </c>
      <c r="AG13" s="450" t="s">
        <v>41</v>
      </c>
      <c r="AH13" s="451"/>
      <c r="AI13" s="449" t="str">
        <f t="shared" si="8"/>
        <v/>
      </c>
      <c r="AJ13" s="448"/>
      <c r="AK13" s="449" t="str">
        <f t="shared" si="9"/>
        <v/>
      </c>
      <c r="AL13" s="448"/>
      <c r="AM13" s="452"/>
      <c r="AN13" s="451"/>
      <c r="AO13" s="449" t="str">
        <f t="shared" si="10"/>
        <v/>
      </c>
      <c r="AP13" s="395"/>
      <c r="AQ13" s="449" t="str">
        <f t="shared" si="11"/>
        <v/>
      </c>
      <c r="AR13" s="395"/>
      <c r="AS13" s="396"/>
      <c r="AT13" s="448"/>
      <c r="AU13" s="449" t="str">
        <f t="shared" si="12"/>
        <v/>
      </c>
      <c r="AV13" s="448"/>
      <c r="AW13" s="449" t="str">
        <f t="shared" si="13"/>
        <v/>
      </c>
      <c r="AX13" s="448"/>
      <c r="AY13" s="448"/>
      <c r="AZ13" s="397">
        <f t="shared" si="14"/>
        <v>2</v>
      </c>
      <c r="BA13" s="449">
        <f t="shared" si="15"/>
        <v>28</v>
      </c>
      <c r="BB13" s="399">
        <f t="shared" si="16"/>
        <v>1</v>
      </c>
      <c r="BC13" s="449">
        <f t="shared" si="17"/>
        <v>14</v>
      </c>
      <c r="BD13" s="399">
        <f t="shared" si="18"/>
        <v>3</v>
      </c>
      <c r="BE13" s="454">
        <f t="shared" si="19"/>
        <v>3</v>
      </c>
      <c r="BF13" s="389" t="s">
        <v>186</v>
      </c>
      <c r="BG13" s="389" t="s">
        <v>223</v>
      </c>
    </row>
    <row r="14" spans="1:59" ht="15.75" customHeight="1" x14ac:dyDescent="0.25">
      <c r="A14" s="456" t="s">
        <v>303</v>
      </c>
      <c r="B14" s="447" t="s">
        <v>142</v>
      </c>
      <c r="C14" s="539" t="s">
        <v>304</v>
      </c>
      <c r="D14" s="448"/>
      <c r="E14" s="449"/>
      <c r="F14" s="448"/>
      <c r="G14" s="449"/>
      <c r="H14" s="448"/>
      <c r="I14" s="450"/>
      <c r="J14" s="451"/>
      <c r="K14" s="449" t="str">
        <f t="shared" si="0"/>
        <v/>
      </c>
      <c r="L14" s="448"/>
      <c r="M14" s="449" t="str">
        <f t="shared" si="1"/>
        <v/>
      </c>
      <c r="N14" s="448"/>
      <c r="O14" s="452"/>
      <c r="P14" s="448"/>
      <c r="Q14" s="449" t="str">
        <f t="shared" si="2"/>
        <v/>
      </c>
      <c r="R14" s="448"/>
      <c r="S14" s="449" t="str">
        <f t="shared" si="3"/>
        <v/>
      </c>
      <c r="T14" s="448"/>
      <c r="U14" s="450"/>
      <c r="V14" s="451"/>
      <c r="W14" s="449" t="str">
        <f t="shared" si="4"/>
        <v/>
      </c>
      <c r="X14" s="448"/>
      <c r="Y14" s="449" t="str">
        <f t="shared" si="5"/>
        <v/>
      </c>
      <c r="Z14" s="448"/>
      <c r="AA14" s="452"/>
      <c r="AB14" s="448">
        <v>3</v>
      </c>
      <c r="AC14" s="449">
        <f t="shared" si="6"/>
        <v>42</v>
      </c>
      <c r="AD14" s="448">
        <v>1</v>
      </c>
      <c r="AE14" s="449">
        <f t="shared" si="7"/>
        <v>14</v>
      </c>
      <c r="AF14" s="453">
        <v>5</v>
      </c>
      <c r="AG14" s="450" t="s">
        <v>28</v>
      </c>
      <c r="AH14" s="451"/>
      <c r="AI14" s="449" t="str">
        <f t="shared" si="8"/>
        <v/>
      </c>
      <c r="AJ14" s="448"/>
      <c r="AK14" s="449" t="str">
        <f t="shared" si="9"/>
        <v/>
      </c>
      <c r="AL14" s="448"/>
      <c r="AM14" s="452"/>
      <c r="AN14" s="451"/>
      <c r="AO14" s="449" t="str">
        <f t="shared" si="10"/>
        <v/>
      </c>
      <c r="AP14" s="395"/>
      <c r="AQ14" s="449" t="str">
        <f t="shared" si="11"/>
        <v/>
      </c>
      <c r="AR14" s="395"/>
      <c r="AS14" s="396"/>
      <c r="AT14" s="448"/>
      <c r="AU14" s="449" t="str">
        <f t="shared" si="12"/>
        <v/>
      </c>
      <c r="AV14" s="448"/>
      <c r="AW14" s="449" t="str">
        <f t="shared" si="13"/>
        <v/>
      </c>
      <c r="AX14" s="448"/>
      <c r="AY14" s="448"/>
      <c r="AZ14" s="397">
        <f t="shared" si="14"/>
        <v>3</v>
      </c>
      <c r="BA14" s="449">
        <f t="shared" si="15"/>
        <v>42</v>
      </c>
      <c r="BB14" s="399">
        <f t="shared" si="16"/>
        <v>1</v>
      </c>
      <c r="BC14" s="449">
        <f t="shared" si="17"/>
        <v>14</v>
      </c>
      <c r="BD14" s="399">
        <f t="shared" si="18"/>
        <v>5</v>
      </c>
      <c r="BE14" s="454">
        <f t="shared" si="19"/>
        <v>4</v>
      </c>
      <c r="BF14" s="389" t="s">
        <v>186</v>
      </c>
      <c r="BG14" s="389" t="s">
        <v>305</v>
      </c>
    </row>
    <row r="15" spans="1:59" ht="15.75" customHeight="1" x14ac:dyDescent="0.25">
      <c r="A15" s="456" t="s">
        <v>306</v>
      </c>
      <c r="B15" s="447" t="s">
        <v>142</v>
      </c>
      <c r="C15" s="539" t="s">
        <v>307</v>
      </c>
      <c r="D15" s="448"/>
      <c r="E15" s="449"/>
      <c r="F15" s="448"/>
      <c r="G15" s="449"/>
      <c r="H15" s="448"/>
      <c r="I15" s="450"/>
      <c r="J15" s="451"/>
      <c r="K15" s="449" t="str">
        <f t="shared" si="0"/>
        <v/>
      </c>
      <c r="L15" s="448"/>
      <c r="M15" s="449" t="str">
        <f t="shared" si="1"/>
        <v/>
      </c>
      <c r="N15" s="448"/>
      <c r="O15" s="452"/>
      <c r="P15" s="448"/>
      <c r="Q15" s="449" t="str">
        <f t="shared" si="2"/>
        <v/>
      </c>
      <c r="R15" s="448"/>
      <c r="S15" s="449" t="str">
        <f t="shared" si="3"/>
        <v/>
      </c>
      <c r="T15" s="448"/>
      <c r="U15" s="450"/>
      <c r="V15" s="451"/>
      <c r="W15" s="449" t="str">
        <f t="shared" si="4"/>
        <v/>
      </c>
      <c r="X15" s="448"/>
      <c r="Y15" s="449" t="str">
        <f t="shared" si="5"/>
        <v/>
      </c>
      <c r="Z15" s="448"/>
      <c r="AA15" s="452"/>
      <c r="AB15" s="448">
        <v>3</v>
      </c>
      <c r="AC15" s="449">
        <f t="shared" si="6"/>
        <v>42</v>
      </c>
      <c r="AD15" s="448">
        <v>1</v>
      </c>
      <c r="AE15" s="449">
        <f t="shared" si="7"/>
        <v>14</v>
      </c>
      <c r="AF15" s="453">
        <v>5</v>
      </c>
      <c r="AG15" s="450" t="s">
        <v>87</v>
      </c>
      <c r="AH15" s="451"/>
      <c r="AI15" s="449" t="str">
        <f t="shared" si="8"/>
        <v/>
      </c>
      <c r="AJ15" s="448"/>
      <c r="AK15" s="449" t="str">
        <f t="shared" si="9"/>
        <v/>
      </c>
      <c r="AL15" s="448"/>
      <c r="AM15" s="452"/>
      <c r="AN15" s="451"/>
      <c r="AO15" s="449" t="str">
        <f t="shared" si="10"/>
        <v/>
      </c>
      <c r="AP15" s="395"/>
      <c r="AQ15" s="449" t="str">
        <f t="shared" si="11"/>
        <v/>
      </c>
      <c r="AR15" s="395"/>
      <c r="AS15" s="396"/>
      <c r="AT15" s="448"/>
      <c r="AU15" s="449" t="str">
        <f t="shared" si="12"/>
        <v/>
      </c>
      <c r="AV15" s="448"/>
      <c r="AW15" s="449" t="str">
        <f t="shared" si="13"/>
        <v/>
      </c>
      <c r="AX15" s="448"/>
      <c r="AY15" s="448"/>
      <c r="AZ15" s="397">
        <f t="shared" si="14"/>
        <v>3</v>
      </c>
      <c r="BA15" s="449">
        <f t="shared" si="15"/>
        <v>42</v>
      </c>
      <c r="BB15" s="399">
        <f t="shared" si="16"/>
        <v>1</v>
      </c>
      <c r="BC15" s="449">
        <f t="shared" si="17"/>
        <v>14</v>
      </c>
      <c r="BD15" s="399">
        <f t="shared" si="18"/>
        <v>5</v>
      </c>
      <c r="BE15" s="454">
        <f t="shared" si="19"/>
        <v>4</v>
      </c>
      <c r="BF15" s="389" t="s">
        <v>186</v>
      </c>
      <c r="BG15" s="389" t="s">
        <v>305</v>
      </c>
    </row>
    <row r="16" spans="1:59" ht="15.75" customHeight="1" x14ac:dyDescent="0.25">
      <c r="A16" s="446" t="s">
        <v>308</v>
      </c>
      <c r="B16" s="447" t="s">
        <v>142</v>
      </c>
      <c r="C16" s="539" t="s">
        <v>309</v>
      </c>
      <c r="D16" s="448"/>
      <c r="E16" s="449"/>
      <c r="F16" s="448"/>
      <c r="G16" s="449"/>
      <c r="H16" s="448"/>
      <c r="I16" s="450"/>
      <c r="J16" s="451"/>
      <c r="K16" s="449" t="str">
        <f t="shared" si="0"/>
        <v/>
      </c>
      <c r="L16" s="448"/>
      <c r="M16" s="449" t="str">
        <f t="shared" si="1"/>
        <v/>
      </c>
      <c r="N16" s="448"/>
      <c r="O16" s="452"/>
      <c r="P16" s="448"/>
      <c r="Q16" s="449" t="str">
        <f t="shared" si="2"/>
        <v/>
      </c>
      <c r="R16" s="448"/>
      <c r="S16" s="449" t="str">
        <f t="shared" si="3"/>
        <v/>
      </c>
      <c r="T16" s="448"/>
      <c r="U16" s="450"/>
      <c r="V16" s="451"/>
      <c r="W16" s="449" t="str">
        <f t="shared" si="4"/>
        <v/>
      </c>
      <c r="X16" s="448"/>
      <c r="Y16" s="449" t="str">
        <f t="shared" si="5"/>
        <v/>
      </c>
      <c r="Z16" s="448"/>
      <c r="AA16" s="452"/>
      <c r="AB16" s="448">
        <v>2</v>
      </c>
      <c r="AC16" s="449">
        <f t="shared" si="6"/>
        <v>28</v>
      </c>
      <c r="AD16" s="448">
        <v>2</v>
      </c>
      <c r="AE16" s="449">
        <f t="shared" si="7"/>
        <v>28</v>
      </c>
      <c r="AF16" s="453">
        <v>4</v>
      </c>
      <c r="AG16" s="450" t="s">
        <v>30</v>
      </c>
      <c r="AH16" s="451"/>
      <c r="AI16" s="449" t="str">
        <f t="shared" si="8"/>
        <v/>
      </c>
      <c r="AJ16" s="448"/>
      <c r="AK16" s="449" t="str">
        <f t="shared" si="9"/>
        <v/>
      </c>
      <c r="AL16" s="448"/>
      <c r="AM16" s="452"/>
      <c r="AN16" s="451"/>
      <c r="AO16" s="449" t="str">
        <f t="shared" si="10"/>
        <v/>
      </c>
      <c r="AP16" s="395"/>
      <c r="AQ16" s="449" t="str">
        <f t="shared" si="11"/>
        <v/>
      </c>
      <c r="AR16" s="395"/>
      <c r="AS16" s="396"/>
      <c r="AT16" s="448"/>
      <c r="AU16" s="449" t="str">
        <f t="shared" si="12"/>
        <v/>
      </c>
      <c r="AV16" s="448"/>
      <c r="AW16" s="449" t="str">
        <f t="shared" si="13"/>
        <v/>
      </c>
      <c r="AX16" s="448"/>
      <c r="AY16" s="448"/>
      <c r="AZ16" s="397">
        <f t="shared" si="14"/>
        <v>2</v>
      </c>
      <c r="BA16" s="449">
        <f t="shared" si="15"/>
        <v>28</v>
      </c>
      <c r="BB16" s="399">
        <f t="shared" si="16"/>
        <v>2</v>
      </c>
      <c r="BC16" s="449">
        <f t="shared" si="17"/>
        <v>28</v>
      </c>
      <c r="BD16" s="399">
        <f t="shared" si="18"/>
        <v>4</v>
      </c>
      <c r="BE16" s="454">
        <f t="shared" si="19"/>
        <v>4</v>
      </c>
      <c r="BF16" s="389" t="s">
        <v>186</v>
      </c>
      <c r="BG16" s="389" t="s">
        <v>305</v>
      </c>
    </row>
    <row r="17" spans="1:59" ht="15.75" customHeight="1" x14ac:dyDescent="0.25">
      <c r="A17" s="446" t="s">
        <v>310</v>
      </c>
      <c r="B17" s="447" t="s">
        <v>142</v>
      </c>
      <c r="C17" s="539" t="s">
        <v>311</v>
      </c>
      <c r="D17" s="448"/>
      <c r="E17" s="449"/>
      <c r="F17" s="448"/>
      <c r="G17" s="449"/>
      <c r="H17" s="448"/>
      <c r="I17" s="450"/>
      <c r="J17" s="451"/>
      <c r="K17" s="449" t="str">
        <f t="shared" si="0"/>
        <v/>
      </c>
      <c r="L17" s="448"/>
      <c r="M17" s="449" t="str">
        <f t="shared" si="1"/>
        <v/>
      </c>
      <c r="N17" s="448"/>
      <c r="O17" s="452"/>
      <c r="P17" s="448"/>
      <c r="Q17" s="449" t="str">
        <f t="shared" si="2"/>
        <v/>
      </c>
      <c r="R17" s="448"/>
      <c r="S17" s="449" t="str">
        <f t="shared" si="3"/>
        <v/>
      </c>
      <c r="T17" s="448"/>
      <c r="U17" s="450"/>
      <c r="V17" s="451"/>
      <c r="W17" s="449" t="str">
        <f t="shared" si="4"/>
        <v/>
      </c>
      <c r="X17" s="448"/>
      <c r="Y17" s="449" t="str">
        <f t="shared" si="5"/>
        <v/>
      </c>
      <c r="Z17" s="448"/>
      <c r="AA17" s="452"/>
      <c r="AB17" s="448">
        <v>1</v>
      </c>
      <c r="AC17" s="449">
        <f t="shared" si="6"/>
        <v>14</v>
      </c>
      <c r="AD17" s="448">
        <v>1</v>
      </c>
      <c r="AE17" s="449">
        <f t="shared" si="7"/>
        <v>14</v>
      </c>
      <c r="AF17" s="448">
        <v>3</v>
      </c>
      <c r="AG17" s="450" t="s">
        <v>30</v>
      </c>
      <c r="AH17" s="451"/>
      <c r="AI17" s="449" t="str">
        <f t="shared" si="8"/>
        <v/>
      </c>
      <c r="AJ17" s="448"/>
      <c r="AK17" s="449" t="str">
        <f t="shared" si="9"/>
        <v/>
      </c>
      <c r="AL17" s="448"/>
      <c r="AM17" s="452"/>
      <c r="AN17" s="451"/>
      <c r="AO17" s="449" t="str">
        <f t="shared" si="10"/>
        <v/>
      </c>
      <c r="AP17" s="395"/>
      <c r="AQ17" s="449" t="str">
        <f t="shared" si="11"/>
        <v/>
      </c>
      <c r="AR17" s="395"/>
      <c r="AS17" s="396"/>
      <c r="AT17" s="448"/>
      <c r="AU17" s="449" t="str">
        <f t="shared" si="12"/>
        <v/>
      </c>
      <c r="AV17" s="448"/>
      <c r="AW17" s="449" t="str">
        <f t="shared" si="13"/>
        <v/>
      </c>
      <c r="AX17" s="448"/>
      <c r="AY17" s="448"/>
      <c r="AZ17" s="397">
        <f t="shared" si="14"/>
        <v>1</v>
      </c>
      <c r="BA17" s="449">
        <f t="shared" si="15"/>
        <v>14</v>
      </c>
      <c r="BB17" s="399">
        <f t="shared" si="16"/>
        <v>1</v>
      </c>
      <c r="BC17" s="449">
        <f t="shared" si="17"/>
        <v>14</v>
      </c>
      <c r="BD17" s="399">
        <f t="shared" si="18"/>
        <v>3</v>
      </c>
      <c r="BE17" s="454">
        <f t="shared" si="19"/>
        <v>2</v>
      </c>
      <c r="BF17" s="389" t="s">
        <v>152</v>
      </c>
      <c r="BG17" s="389" t="s">
        <v>213</v>
      </c>
    </row>
    <row r="18" spans="1:59" ht="15.75" customHeight="1" x14ac:dyDescent="0.25">
      <c r="A18" s="446" t="s">
        <v>312</v>
      </c>
      <c r="B18" s="447" t="s">
        <v>142</v>
      </c>
      <c r="C18" s="539" t="s">
        <v>313</v>
      </c>
      <c r="D18" s="448"/>
      <c r="E18" s="449" t="str">
        <f t="shared" ref="E18:E30" si="20">IF(D18*14=0,"",D18*14)</f>
        <v/>
      </c>
      <c r="F18" s="448"/>
      <c r="G18" s="449" t="str">
        <f t="shared" ref="G18:G30" si="21">IF(F18*14=0,"",F18*14)</f>
        <v/>
      </c>
      <c r="H18" s="448"/>
      <c r="I18" s="450"/>
      <c r="J18" s="451"/>
      <c r="K18" s="449" t="str">
        <f t="shared" si="0"/>
        <v/>
      </c>
      <c r="L18" s="448"/>
      <c r="M18" s="449" t="str">
        <f t="shared" si="1"/>
        <v/>
      </c>
      <c r="N18" s="448"/>
      <c r="O18" s="452"/>
      <c r="P18" s="448"/>
      <c r="Q18" s="449" t="str">
        <f t="shared" si="2"/>
        <v/>
      </c>
      <c r="R18" s="448"/>
      <c r="S18" s="449" t="str">
        <f t="shared" si="3"/>
        <v/>
      </c>
      <c r="T18" s="448"/>
      <c r="U18" s="450"/>
      <c r="V18" s="451"/>
      <c r="W18" s="449" t="str">
        <f t="shared" si="4"/>
        <v/>
      </c>
      <c r="X18" s="448"/>
      <c r="Y18" s="449" t="str">
        <f t="shared" si="5"/>
        <v/>
      </c>
      <c r="Z18" s="448"/>
      <c r="AA18" s="452"/>
      <c r="AB18" s="448"/>
      <c r="AC18" s="449" t="str">
        <f t="shared" si="6"/>
        <v/>
      </c>
      <c r="AD18" s="448"/>
      <c r="AE18" s="449" t="str">
        <f t="shared" si="7"/>
        <v/>
      </c>
      <c r="AF18" s="448"/>
      <c r="AG18" s="450"/>
      <c r="AH18" s="451">
        <v>3</v>
      </c>
      <c r="AI18" s="449">
        <f t="shared" si="8"/>
        <v>42</v>
      </c>
      <c r="AJ18" s="448">
        <v>2</v>
      </c>
      <c r="AK18" s="449">
        <f t="shared" si="9"/>
        <v>28</v>
      </c>
      <c r="AL18" s="448">
        <v>5</v>
      </c>
      <c r="AM18" s="452" t="s">
        <v>30</v>
      </c>
      <c r="AN18" s="451"/>
      <c r="AO18" s="449" t="str">
        <f t="shared" si="10"/>
        <v/>
      </c>
      <c r="AP18" s="395"/>
      <c r="AQ18" s="449" t="str">
        <f t="shared" si="11"/>
        <v/>
      </c>
      <c r="AR18" s="395"/>
      <c r="AS18" s="396"/>
      <c r="AT18" s="448"/>
      <c r="AU18" s="449" t="str">
        <f t="shared" si="12"/>
        <v/>
      </c>
      <c r="AV18" s="448"/>
      <c r="AW18" s="449" t="str">
        <f t="shared" si="13"/>
        <v/>
      </c>
      <c r="AX18" s="448"/>
      <c r="AY18" s="448"/>
      <c r="AZ18" s="397">
        <f t="shared" si="14"/>
        <v>3</v>
      </c>
      <c r="BA18" s="449">
        <f t="shared" si="15"/>
        <v>42</v>
      </c>
      <c r="BB18" s="399">
        <f t="shared" si="16"/>
        <v>2</v>
      </c>
      <c r="BC18" s="449">
        <f t="shared" si="17"/>
        <v>28</v>
      </c>
      <c r="BD18" s="399">
        <f t="shared" si="18"/>
        <v>5</v>
      </c>
      <c r="BE18" s="454">
        <f t="shared" si="19"/>
        <v>5</v>
      </c>
      <c r="BF18" s="389" t="s">
        <v>186</v>
      </c>
      <c r="BG18" s="389" t="s">
        <v>300</v>
      </c>
    </row>
    <row r="19" spans="1:59" ht="15.75" customHeight="1" x14ac:dyDescent="0.25">
      <c r="A19" s="456" t="s">
        <v>314</v>
      </c>
      <c r="B19" s="447" t="s">
        <v>142</v>
      </c>
      <c r="C19" s="539" t="s">
        <v>315</v>
      </c>
      <c r="D19" s="448"/>
      <c r="E19" s="449" t="str">
        <f t="shared" si="20"/>
        <v/>
      </c>
      <c r="F19" s="448"/>
      <c r="G19" s="449" t="str">
        <f t="shared" si="21"/>
        <v/>
      </c>
      <c r="H19" s="448"/>
      <c r="I19" s="450"/>
      <c r="J19" s="451"/>
      <c r="K19" s="449" t="str">
        <f t="shared" si="0"/>
        <v/>
      </c>
      <c r="L19" s="448"/>
      <c r="M19" s="449" t="str">
        <f t="shared" si="1"/>
        <v/>
      </c>
      <c r="N19" s="448"/>
      <c r="O19" s="452"/>
      <c r="P19" s="448"/>
      <c r="Q19" s="449" t="str">
        <f t="shared" si="2"/>
        <v/>
      </c>
      <c r="R19" s="448"/>
      <c r="S19" s="449" t="str">
        <f t="shared" si="3"/>
        <v/>
      </c>
      <c r="T19" s="448"/>
      <c r="U19" s="450"/>
      <c r="V19" s="451"/>
      <c r="W19" s="449" t="str">
        <f t="shared" si="4"/>
        <v/>
      </c>
      <c r="X19" s="448"/>
      <c r="Y19" s="449" t="str">
        <f t="shared" si="5"/>
        <v/>
      </c>
      <c r="Z19" s="448"/>
      <c r="AA19" s="452"/>
      <c r="AB19" s="448"/>
      <c r="AC19" s="449" t="str">
        <f t="shared" si="6"/>
        <v/>
      </c>
      <c r="AD19" s="448"/>
      <c r="AE19" s="449" t="str">
        <f t="shared" si="7"/>
        <v/>
      </c>
      <c r="AF19" s="448"/>
      <c r="AG19" s="450"/>
      <c r="AH19" s="451">
        <v>2</v>
      </c>
      <c r="AI19" s="449">
        <f t="shared" si="8"/>
        <v>28</v>
      </c>
      <c r="AJ19" s="448">
        <v>4</v>
      </c>
      <c r="AK19" s="449">
        <f t="shared" si="9"/>
        <v>56</v>
      </c>
      <c r="AL19" s="448">
        <v>6</v>
      </c>
      <c r="AM19" s="452" t="s">
        <v>87</v>
      </c>
      <c r="AN19" s="451"/>
      <c r="AO19" s="449" t="str">
        <f t="shared" si="10"/>
        <v/>
      </c>
      <c r="AP19" s="395"/>
      <c r="AQ19" s="449" t="str">
        <f t="shared" si="11"/>
        <v/>
      </c>
      <c r="AR19" s="395"/>
      <c r="AS19" s="396"/>
      <c r="AT19" s="448"/>
      <c r="AU19" s="449" t="str">
        <f t="shared" si="12"/>
        <v/>
      </c>
      <c r="AV19" s="448"/>
      <c r="AW19" s="449" t="str">
        <f t="shared" si="13"/>
        <v/>
      </c>
      <c r="AX19" s="448"/>
      <c r="AY19" s="448"/>
      <c r="AZ19" s="397">
        <f t="shared" si="14"/>
        <v>2</v>
      </c>
      <c r="BA19" s="449">
        <f t="shared" si="15"/>
        <v>28</v>
      </c>
      <c r="BB19" s="399">
        <f t="shared" si="16"/>
        <v>4</v>
      </c>
      <c r="BC19" s="449">
        <f t="shared" si="17"/>
        <v>56</v>
      </c>
      <c r="BD19" s="399">
        <f t="shared" si="18"/>
        <v>6</v>
      </c>
      <c r="BE19" s="454">
        <f t="shared" si="19"/>
        <v>6</v>
      </c>
      <c r="BF19" s="389" t="s">
        <v>186</v>
      </c>
      <c r="BG19" s="389" t="s">
        <v>223</v>
      </c>
    </row>
    <row r="20" spans="1:59" s="76" customFormat="1" ht="15.75" customHeight="1" x14ac:dyDescent="0.25">
      <c r="A20" s="456" t="s">
        <v>316</v>
      </c>
      <c r="B20" s="447" t="s">
        <v>142</v>
      </c>
      <c r="C20" s="539" t="s">
        <v>317</v>
      </c>
      <c r="D20" s="448"/>
      <c r="E20" s="449" t="str">
        <f t="shared" si="20"/>
        <v/>
      </c>
      <c r="F20" s="448"/>
      <c r="G20" s="449" t="str">
        <f t="shared" si="21"/>
        <v/>
      </c>
      <c r="H20" s="448"/>
      <c r="I20" s="450"/>
      <c r="J20" s="451"/>
      <c r="K20" s="449" t="str">
        <f t="shared" si="0"/>
        <v/>
      </c>
      <c r="L20" s="448"/>
      <c r="M20" s="449" t="str">
        <f t="shared" si="1"/>
        <v/>
      </c>
      <c r="N20" s="448"/>
      <c r="O20" s="452"/>
      <c r="P20" s="448"/>
      <c r="Q20" s="449" t="str">
        <f t="shared" si="2"/>
        <v/>
      </c>
      <c r="R20" s="448"/>
      <c r="S20" s="449" t="str">
        <f t="shared" si="3"/>
        <v/>
      </c>
      <c r="T20" s="448"/>
      <c r="U20" s="450"/>
      <c r="V20" s="451"/>
      <c r="W20" s="449" t="str">
        <f t="shared" si="4"/>
        <v/>
      </c>
      <c r="X20" s="448"/>
      <c r="Y20" s="449" t="str">
        <f t="shared" si="5"/>
        <v/>
      </c>
      <c r="Z20" s="448"/>
      <c r="AA20" s="452"/>
      <c r="AB20" s="448"/>
      <c r="AC20" s="449" t="str">
        <f t="shared" si="6"/>
        <v/>
      </c>
      <c r="AD20" s="448"/>
      <c r="AE20" s="449" t="str">
        <f t="shared" si="7"/>
        <v/>
      </c>
      <c r="AF20" s="448"/>
      <c r="AG20" s="450"/>
      <c r="AH20" s="451">
        <v>3</v>
      </c>
      <c r="AI20" s="449">
        <f t="shared" si="8"/>
        <v>42</v>
      </c>
      <c r="AJ20" s="448">
        <v>2</v>
      </c>
      <c r="AK20" s="449">
        <f t="shared" si="9"/>
        <v>28</v>
      </c>
      <c r="AL20" s="448">
        <v>6</v>
      </c>
      <c r="AM20" s="452" t="s">
        <v>28</v>
      </c>
      <c r="AN20" s="451"/>
      <c r="AO20" s="449" t="str">
        <f t="shared" si="10"/>
        <v/>
      </c>
      <c r="AP20" s="395"/>
      <c r="AQ20" s="449" t="str">
        <f t="shared" si="11"/>
        <v/>
      </c>
      <c r="AR20" s="395"/>
      <c r="AS20" s="396"/>
      <c r="AT20" s="448"/>
      <c r="AU20" s="449" t="str">
        <f t="shared" si="12"/>
        <v/>
      </c>
      <c r="AV20" s="448"/>
      <c r="AW20" s="449" t="str">
        <f t="shared" si="13"/>
        <v/>
      </c>
      <c r="AX20" s="448"/>
      <c r="AY20" s="448"/>
      <c r="AZ20" s="397">
        <f t="shared" si="14"/>
        <v>3</v>
      </c>
      <c r="BA20" s="449">
        <f t="shared" si="15"/>
        <v>42</v>
      </c>
      <c r="BB20" s="399">
        <f t="shared" si="16"/>
        <v>2</v>
      </c>
      <c r="BC20" s="449">
        <f t="shared" si="17"/>
        <v>28</v>
      </c>
      <c r="BD20" s="399">
        <f t="shared" si="18"/>
        <v>6</v>
      </c>
      <c r="BE20" s="454">
        <f t="shared" si="19"/>
        <v>5</v>
      </c>
      <c r="BF20" s="389" t="s">
        <v>186</v>
      </c>
      <c r="BG20" s="389" t="s">
        <v>305</v>
      </c>
    </row>
    <row r="21" spans="1:59" ht="15.75" customHeight="1" x14ac:dyDescent="0.25">
      <c r="A21" s="456" t="s">
        <v>318</v>
      </c>
      <c r="B21" s="447" t="s">
        <v>142</v>
      </c>
      <c r="C21" s="539" t="s">
        <v>319</v>
      </c>
      <c r="D21" s="448"/>
      <c r="E21" s="449" t="str">
        <f t="shared" si="20"/>
        <v/>
      </c>
      <c r="F21" s="448"/>
      <c r="G21" s="449" t="str">
        <f t="shared" si="21"/>
        <v/>
      </c>
      <c r="H21" s="448"/>
      <c r="I21" s="450"/>
      <c r="J21" s="451"/>
      <c r="K21" s="449" t="str">
        <f t="shared" si="0"/>
        <v/>
      </c>
      <c r="L21" s="448"/>
      <c r="M21" s="449" t="str">
        <f t="shared" si="1"/>
        <v/>
      </c>
      <c r="N21" s="448"/>
      <c r="O21" s="452"/>
      <c r="P21" s="448"/>
      <c r="Q21" s="449" t="str">
        <f t="shared" si="2"/>
        <v/>
      </c>
      <c r="R21" s="448"/>
      <c r="S21" s="449" t="str">
        <f t="shared" si="3"/>
        <v/>
      </c>
      <c r="T21" s="448"/>
      <c r="U21" s="450"/>
      <c r="V21" s="451"/>
      <c r="W21" s="449" t="str">
        <f t="shared" si="4"/>
        <v/>
      </c>
      <c r="X21" s="448"/>
      <c r="Y21" s="449" t="str">
        <f t="shared" si="5"/>
        <v/>
      </c>
      <c r="Z21" s="448"/>
      <c r="AA21" s="452"/>
      <c r="AB21" s="448"/>
      <c r="AC21" s="449" t="str">
        <f t="shared" si="6"/>
        <v/>
      </c>
      <c r="AD21" s="448"/>
      <c r="AE21" s="449" t="str">
        <f t="shared" si="7"/>
        <v/>
      </c>
      <c r="AF21" s="448"/>
      <c r="AG21" s="450"/>
      <c r="AH21" s="451">
        <v>3</v>
      </c>
      <c r="AI21" s="449">
        <f t="shared" si="8"/>
        <v>42</v>
      </c>
      <c r="AJ21" s="448">
        <v>2</v>
      </c>
      <c r="AK21" s="449">
        <f t="shared" si="9"/>
        <v>28</v>
      </c>
      <c r="AL21" s="448">
        <v>6</v>
      </c>
      <c r="AM21" s="452" t="s">
        <v>87</v>
      </c>
      <c r="AN21" s="451"/>
      <c r="AO21" s="449" t="str">
        <f t="shared" si="10"/>
        <v/>
      </c>
      <c r="AP21" s="395"/>
      <c r="AQ21" s="449" t="str">
        <f t="shared" si="11"/>
        <v/>
      </c>
      <c r="AR21" s="395"/>
      <c r="AS21" s="396"/>
      <c r="AT21" s="448"/>
      <c r="AU21" s="449" t="str">
        <f t="shared" si="12"/>
        <v/>
      </c>
      <c r="AV21" s="448"/>
      <c r="AW21" s="449" t="str">
        <f t="shared" si="13"/>
        <v/>
      </c>
      <c r="AX21" s="448"/>
      <c r="AY21" s="448"/>
      <c r="AZ21" s="397">
        <f t="shared" si="14"/>
        <v>3</v>
      </c>
      <c r="BA21" s="449">
        <f t="shared" si="15"/>
        <v>42</v>
      </c>
      <c r="BB21" s="399">
        <f t="shared" si="16"/>
        <v>2</v>
      </c>
      <c r="BC21" s="449">
        <f t="shared" si="17"/>
        <v>28</v>
      </c>
      <c r="BD21" s="399">
        <f t="shared" si="18"/>
        <v>6</v>
      </c>
      <c r="BE21" s="454">
        <f t="shared" si="19"/>
        <v>5</v>
      </c>
      <c r="BF21" s="389" t="s">
        <v>186</v>
      </c>
      <c r="BG21" s="389" t="s">
        <v>305</v>
      </c>
    </row>
    <row r="22" spans="1:59" ht="15.75" customHeight="1" x14ac:dyDescent="0.25">
      <c r="A22" s="446" t="s">
        <v>320</v>
      </c>
      <c r="B22" s="447" t="s">
        <v>142</v>
      </c>
      <c r="C22" s="539" t="s">
        <v>321</v>
      </c>
      <c r="D22" s="448"/>
      <c r="E22" s="449" t="str">
        <f t="shared" si="20"/>
        <v/>
      </c>
      <c r="F22" s="448"/>
      <c r="G22" s="449" t="str">
        <f t="shared" si="21"/>
        <v/>
      </c>
      <c r="H22" s="448"/>
      <c r="I22" s="450"/>
      <c r="J22" s="451"/>
      <c r="K22" s="449" t="str">
        <f t="shared" si="0"/>
        <v/>
      </c>
      <c r="L22" s="448"/>
      <c r="M22" s="449" t="str">
        <f t="shared" si="1"/>
        <v/>
      </c>
      <c r="N22" s="448"/>
      <c r="O22" s="452"/>
      <c r="P22" s="448"/>
      <c r="Q22" s="449" t="str">
        <f t="shared" si="2"/>
        <v/>
      </c>
      <c r="R22" s="448"/>
      <c r="S22" s="449" t="str">
        <f t="shared" si="3"/>
        <v/>
      </c>
      <c r="T22" s="448"/>
      <c r="U22" s="450"/>
      <c r="V22" s="451"/>
      <c r="W22" s="449" t="str">
        <f t="shared" si="4"/>
        <v/>
      </c>
      <c r="X22" s="448"/>
      <c r="Y22" s="449" t="str">
        <f t="shared" si="5"/>
        <v/>
      </c>
      <c r="Z22" s="448"/>
      <c r="AA22" s="452"/>
      <c r="AB22" s="448"/>
      <c r="AC22" s="449" t="str">
        <f t="shared" si="6"/>
        <v/>
      </c>
      <c r="AD22" s="448"/>
      <c r="AE22" s="449" t="str">
        <f t="shared" si="7"/>
        <v/>
      </c>
      <c r="AF22" s="448"/>
      <c r="AG22" s="450"/>
      <c r="AH22" s="451">
        <v>1</v>
      </c>
      <c r="AI22" s="449">
        <f t="shared" si="8"/>
        <v>14</v>
      </c>
      <c r="AJ22" s="448">
        <v>3</v>
      </c>
      <c r="AK22" s="449">
        <f t="shared" si="9"/>
        <v>42</v>
      </c>
      <c r="AL22" s="448">
        <v>3</v>
      </c>
      <c r="AM22" s="452" t="s">
        <v>30</v>
      </c>
      <c r="AN22" s="451"/>
      <c r="AO22" s="449" t="str">
        <f t="shared" si="10"/>
        <v/>
      </c>
      <c r="AP22" s="395"/>
      <c r="AQ22" s="449" t="str">
        <f t="shared" si="11"/>
        <v/>
      </c>
      <c r="AR22" s="395"/>
      <c r="AS22" s="396"/>
      <c r="AT22" s="448"/>
      <c r="AU22" s="449" t="str">
        <f t="shared" si="12"/>
        <v/>
      </c>
      <c r="AV22" s="448"/>
      <c r="AW22" s="449" t="str">
        <f t="shared" si="13"/>
        <v/>
      </c>
      <c r="AX22" s="448"/>
      <c r="AY22" s="448"/>
      <c r="AZ22" s="397">
        <f t="shared" si="14"/>
        <v>1</v>
      </c>
      <c r="BA22" s="449">
        <f t="shared" si="15"/>
        <v>14</v>
      </c>
      <c r="BB22" s="399">
        <f t="shared" si="16"/>
        <v>3</v>
      </c>
      <c r="BC22" s="449">
        <f t="shared" si="17"/>
        <v>42</v>
      </c>
      <c r="BD22" s="399">
        <f t="shared" si="18"/>
        <v>3</v>
      </c>
      <c r="BE22" s="454">
        <f t="shared" si="19"/>
        <v>4</v>
      </c>
      <c r="BF22" s="389" t="s">
        <v>186</v>
      </c>
      <c r="BG22" s="389" t="s">
        <v>305</v>
      </c>
    </row>
    <row r="23" spans="1:59" x14ac:dyDescent="0.25">
      <c r="A23" s="456" t="s">
        <v>322</v>
      </c>
      <c r="B23" s="447" t="s">
        <v>142</v>
      </c>
      <c r="C23" s="539" t="s">
        <v>323</v>
      </c>
      <c r="D23" s="448"/>
      <c r="E23" s="449" t="str">
        <f t="shared" si="20"/>
        <v/>
      </c>
      <c r="F23" s="448"/>
      <c r="G23" s="449" t="str">
        <f t="shared" si="21"/>
        <v/>
      </c>
      <c r="H23" s="448"/>
      <c r="I23" s="450"/>
      <c r="J23" s="451"/>
      <c r="K23" s="449" t="str">
        <f t="shared" si="0"/>
        <v/>
      </c>
      <c r="L23" s="448"/>
      <c r="M23" s="449" t="str">
        <f t="shared" si="1"/>
        <v/>
      </c>
      <c r="N23" s="448"/>
      <c r="O23" s="452"/>
      <c r="P23" s="448"/>
      <c r="Q23" s="449" t="str">
        <f t="shared" si="2"/>
        <v/>
      </c>
      <c r="R23" s="448"/>
      <c r="S23" s="449" t="str">
        <f t="shared" si="3"/>
        <v/>
      </c>
      <c r="T23" s="448"/>
      <c r="U23" s="450"/>
      <c r="V23" s="451"/>
      <c r="W23" s="449" t="str">
        <f t="shared" si="4"/>
        <v/>
      </c>
      <c r="X23" s="448"/>
      <c r="Y23" s="449" t="str">
        <f t="shared" si="5"/>
        <v/>
      </c>
      <c r="Z23" s="448"/>
      <c r="AA23" s="452"/>
      <c r="AB23" s="448"/>
      <c r="AC23" s="449" t="str">
        <f t="shared" si="6"/>
        <v/>
      </c>
      <c r="AD23" s="448"/>
      <c r="AE23" s="449" t="str">
        <f t="shared" si="7"/>
        <v/>
      </c>
      <c r="AF23" s="448"/>
      <c r="AG23" s="450"/>
      <c r="AH23" s="451"/>
      <c r="AI23" s="449" t="str">
        <f t="shared" si="8"/>
        <v/>
      </c>
      <c r="AJ23" s="448"/>
      <c r="AK23" s="449" t="str">
        <f t="shared" si="9"/>
        <v/>
      </c>
      <c r="AL23" s="448"/>
      <c r="AM23" s="452"/>
      <c r="AN23" s="451">
        <v>3</v>
      </c>
      <c r="AO23" s="449">
        <f t="shared" si="10"/>
        <v>42</v>
      </c>
      <c r="AP23" s="395">
        <v>3</v>
      </c>
      <c r="AQ23" s="449">
        <f t="shared" si="11"/>
        <v>42</v>
      </c>
      <c r="AR23" s="395">
        <v>6</v>
      </c>
      <c r="AS23" s="396" t="s">
        <v>30</v>
      </c>
      <c r="AT23" s="448"/>
      <c r="AU23" s="449" t="str">
        <f t="shared" si="12"/>
        <v/>
      </c>
      <c r="AV23" s="448"/>
      <c r="AW23" s="449" t="str">
        <f t="shared" si="13"/>
        <v/>
      </c>
      <c r="AX23" s="448"/>
      <c r="AY23" s="448"/>
      <c r="AZ23" s="457">
        <f t="shared" si="14"/>
        <v>3</v>
      </c>
      <c r="BA23" s="449">
        <f t="shared" si="15"/>
        <v>42</v>
      </c>
      <c r="BB23" s="458">
        <f t="shared" si="16"/>
        <v>3</v>
      </c>
      <c r="BC23" s="449">
        <f t="shared" si="17"/>
        <v>42</v>
      </c>
      <c r="BD23" s="458">
        <f t="shared" si="18"/>
        <v>6</v>
      </c>
      <c r="BE23" s="454">
        <f t="shared" si="19"/>
        <v>6</v>
      </c>
      <c r="BF23" s="389" t="s">
        <v>186</v>
      </c>
      <c r="BG23" s="389" t="s">
        <v>300</v>
      </c>
    </row>
    <row r="24" spans="1:59" x14ac:dyDescent="0.25">
      <c r="A24" s="456" t="s">
        <v>324</v>
      </c>
      <c r="B24" s="447" t="s">
        <v>142</v>
      </c>
      <c r="C24" s="539" t="s">
        <v>325</v>
      </c>
      <c r="D24" s="448"/>
      <c r="E24" s="449" t="str">
        <f t="shared" si="20"/>
        <v/>
      </c>
      <c r="F24" s="448"/>
      <c r="G24" s="449" t="str">
        <f t="shared" si="21"/>
        <v/>
      </c>
      <c r="H24" s="448"/>
      <c r="I24" s="450"/>
      <c r="J24" s="451"/>
      <c r="K24" s="449" t="str">
        <f t="shared" si="0"/>
        <v/>
      </c>
      <c r="L24" s="448"/>
      <c r="M24" s="449" t="str">
        <f t="shared" si="1"/>
        <v/>
      </c>
      <c r="N24" s="448"/>
      <c r="O24" s="452"/>
      <c r="P24" s="448"/>
      <c r="Q24" s="449" t="str">
        <f t="shared" si="2"/>
        <v/>
      </c>
      <c r="R24" s="448"/>
      <c r="S24" s="449" t="str">
        <f t="shared" si="3"/>
        <v/>
      </c>
      <c r="T24" s="448"/>
      <c r="U24" s="450"/>
      <c r="V24" s="451"/>
      <c r="W24" s="449" t="str">
        <f t="shared" si="4"/>
        <v/>
      </c>
      <c r="X24" s="448"/>
      <c r="Y24" s="449" t="str">
        <f t="shared" si="5"/>
        <v/>
      </c>
      <c r="Z24" s="448"/>
      <c r="AA24" s="452"/>
      <c r="AB24" s="448"/>
      <c r="AC24" s="449" t="str">
        <f t="shared" si="6"/>
        <v/>
      </c>
      <c r="AD24" s="448"/>
      <c r="AE24" s="449" t="str">
        <f t="shared" si="7"/>
        <v/>
      </c>
      <c r="AF24" s="448"/>
      <c r="AG24" s="450"/>
      <c r="AH24" s="451"/>
      <c r="AI24" s="449" t="str">
        <f t="shared" si="8"/>
        <v/>
      </c>
      <c r="AJ24" s="448"/>
      <c r="AK24" s="449" t="str">
        <f t="shared" si="9"/>
        <v/>
      </c>
      <c r="AL24" s="448"/>
      <c r="AM24" s="452"/>
      <c r="AN24" s="451">
        <v>3</v>
      </c>
      <c r="AO24" s="449">
        <f t="shared" si="10"/>
        <v>42</v>
      </c>
      <c r="AP24" s="395">
        <v>5</v>
      </c>
      <c r="AQ24" s="449">
        <f t="shared" si="11"/>
        <v>70</v>
      </c>
      <c r="AR24" s="395">
        <v>6</v>
      </c>
      <c r="AS24" s="396" t="s">
        <v>87</v>
      </c>
      <c r="AT24" s="448"/>
      <c r="AU24" s="449" t="str">
        <f t="shared" si="12"/>
        <v/>
      </c>
      <c r="AV24" s="448"/>
      <c r="AW24" s="449" t="str">
        <f t="shared" si="13"/>
        <v/>
      </c>
      <c r="AX24" s="448"/>
      <c r="AY24" s="448"/>
      <c r="AZ24" s="457">
        <f t="shared" si="14"/>
        <v>3</v>
      </c>
      <c r="BA24" s="449">
        <f t="shared" si="15"/>
        <v>42</v>
      </c>
      <c r="BB24" s="458">
        <f t="shared" si="16"/>
        <v>5</v>
      </c>
      <c r="BC24" s="449">
        <f t="shared" si="17"/>
        <v>70</v>
      </c>
      <c r="BD24" s="458">
        <f t="shared" si="18"/>
        <v>6</v>
      </c>
      <c r="BE24" s="454">
        <f t="shared" si="19"/>
        <v>8</v>
      </c>
      <c r="BF24" s="389" t="s">
        <v>186</v>
      </c>
      <c r="BG24" s="389" t="s">
        <v>223</v>
      </c>
    </row>
    <row r="25" spans="1:59" ht="15.75" customHeight="1" x14ac:dyDescent="0.25">
      <c r="A25" s="456" t="s">
        <v>326</v>
      </c>
      <c r="B25" s="447" t="s">
        <v>142</v>
      </c>
      <c r="C25" s="539" t="s">
        <v>327</v>
      </c>
      <c r="D25" s="448"/>
      <c r="E25" s="449" t="str">
        <f t="shared" si="20"/>
        <v/>
      </c>
      <c r="F25" s="448"/>
      <c r="G25" s="449" t="str">
        <f t="shared" si="21"/>
        <v/>
      </c>
      <c r="H25" s="448"/>
      <c r="I25" s="450"/>
      <c r="J25" s="451"/>
      <c r="K25" s="449" t="str">
        <f t="shared" si="0"/>
        <v/>
      </c>
      <c r="L25" s="448"/>
      <c r="M25" s="449" t="str">
        <f t="shared" si="1"/>
        <v/>
      </c>
      <c r="N25" s="448"/>
      <c r="O25" s="452"/>
      <c r="P25" s="448"/>
      <c r="Q25" s="449" t="str">
        <f t="shared" si="2"/>
        <v/>
      </c>
      <c r="R25" s="448"/>
      <c r="S25" s="449" t="str">
        <f t="shared" si="3"/>
        <v/>
      </c>
      <c r="T25" s="448"/>
      <c r="U25" s="450"/>
      <c r="V25" s="451"/>
      <c r="W25" s="449" t="str">
        <f t="shared" si="4"/>
        <v/>
      </c>
      <c r="X25" s="448"/>
      <c r="Y25" s="449" t="str">
        <f t="shared" si="5"/>
        <v/>
      </c>
      <c r="Z25" s="448"/>
      <c r="AA25" s="452"/>
      <c r="AB25" s="448"/>
      <c r="AC25" s="449" t="str">
        <f t="shared" si="6"/>
        <v/>
      </c>
      <c r="AD25" s="448"/>
      <c r="AE25" s="449" t="str">
        <f t="shared" si="7"/>
        <v/>
      </c>
      <c r="AF25" s="448"/>
      <c r="AG25" s="450"/>
      <c r="AH25" s="451"/>
      <c r="AI25" s="449" t="str">
        <f t="shared" si="8"/>
        <v/>
      </c>
      <c r="AJ25" s="448"/>
      <c r="AK25" s="449" t="str">
        <f t="shared" si="9"/>
        <v/>
      </c>
      <c r="AL25" s="448"/>
      <c r="AM25" s="452"/>
      <c r="AN25" s="451">
        <v>2</v>
      </c>
      <c r="AO25" s="449">
        <f t="shared" si="10"/>
        <v>28</v>
      </c>
      <c r="AP25" s="395">
        <v>3</v>
      </c>
      <c r="AQ25" s="449">
        <f t="shared" si="11"/>
        <v>42</v>
      </c>
      <c r="AR25" s="395">
        <v>6</v>
      </c>
      <c r="AS25" s="396" t="s">
        <v>30</v>
      </c>
      <c r="AT25" s="448"/>
      <c r="AU25" s="449" t="str">
        <f t="shared" si="12"/>
        <v/>
      </c>
      <c r="AV25" s="448"/>
      <c r="AW25" s="449" t="str">
        <f t="shared" si="13"/>
        <v/>
      </c>
      <c r="AX25" s="448"/>
      <c r="AY25" s="448"/>
      <c r="AZ25" s="397">
        <f t="shared" si="14"/>
        <v>2</v>
      </c>
      <c r="BA25" s="449">
        <f t="shared" si="15"/>
        <v>28</v>
      </c>
      <c r="BB25" s="399">
        <f t="shared" si="16"/>
        <v>3</v>
      </c>
      <c r="BC25" s="449">
        <f t="shared" si="17"/>
        <v>42</v>
      </c>
      <c r="BD25" s="399">
        <f t="shared" si="18"/>
        <v>6</v>
      </c>
      <c r="BE25" s="454">
        <f t="shared" si="19"/>
        <v>5</v>
      </c>
      <c r="BF25" s="389" t="s">
        <v>186</v>
      </c>
      <c r="BG25" s="389" t="s">
        <v>300</v>
      </c>
    </row>
    <row r="26" spans="1:59" ht="15.75" customHeight="1" x14ac:dyDescent="0.25">
      <c r="A26" s="456" t="s">
        <v>328</v>
      </c>
      <c r="B26" s="447" t="s">
        <v>142</v>
      </c>
      <c r="C26" s="539" t="s">
        <v>329</v>
      </c>
      <c r="D26" s="448"/>
      <c r="E26" s="449" t="str">
        <f t="shared" si="20"/>
        <v/>
      </c>
      <c r="F26" s="448"/>
      <c r="G26" s="449" t="str">
        <f t="shared" si="21"/>
        <v/>
      </c>
      <c r="H26" s="448"/>
      <c r="I26" s="450"/>
      <c r="J26" s="451"/>
      <c r="K26" s="449" t="str">
        <f t="shared" si="0"/>
        <v/>
      </c>
      <c r="L26" s="448"/>
      <c r="M26" s="449" t="str">
        <f t="shared" si="1"/>
        <v/>
      </c>
      <c r="N26" s="448"/>
      <c r="O26" s="452"/>
      <c r="P26" s="448"/>
      <c r="Q26" s="449" t="str">
        <f t="shared" si="2"/>
        <v/>
      </c>
      <c r="R26" s="448"/>
      <c r="S26" s="449" t="str">
        <f t="shared" si="3"/>
        <v/>
      </c>
      <c r="T26" s="448"/>
      <c r="U26" s="450"/>
      <c r="V26" s="451"/>
      <c r="W26" s="449" t="str">
        <f t="shared" si="4"/>
        <v/>
      </c>
      <c r="X26" s="448"/>
      <c r="Y26" s="449" t="str">
        <f t="shared" si="5"/>
        <v/>
      </c>
      <c r="Z26" s="448"/>
      <c r="AA26" s="452"/>
      <c r="AB26" s="448"/>
      <c r="AC26" s="449" t="str">
        <f t="shared" si="6"/>
        <v/>
      </c>
      <c r="AD26" s="448"/>
      <c r="AE26" s="449" t="str">
        <f t="shared" si="7"/>
        <v/>
      </c>
      <c r="AF26" s="448"/>
      <c r="AG26" s="450"/>
      <c r="AH26" s="451"/>
      <c r="AI26" s="449" t="str">
        <f t="shared" si="8"/>
        <v/>
      </c>
      <c r="AJ26" s="448"/>
      <c r="AK26" s="449" t="str">
        <f t="shared" si="9"/>
        <v/>
      </c>
      <c r="AL26" s="448"/>
      <c r="AM26" s="452"/>
      <c r="AN26" s="451">
        <v>3</v>
      </c>
      <c r="AO26" s="449">
        <f t="shared" si="10"/>
        <v>42</v>
      </c>
      <c r="AP26" s="395">
        <v>4</v>
      </c>
      <c r="AQ26" s="449">
        <f t="shared" si="11"/>
        <v>56</v>
      </c>
      <c r="AR26" s="395">
        <v>6</v>
      </c>
      <c r="AS26" s="396" t="s">
        <v>30</v>
      </c>
      <c r="AT26" s="448"/>
      <c r="AU26" s="449" t="str">
        <f t="shared" si="12"/>
        <v/>
      </c>
      <c r="AV26" s="448"/>
      <c r="AW26" s="449" t="str">
        <f t="shared" si="13"/>
        <v/>
      </c>
      <c r="AX26" s="448"/>
      <c r="AY26" s="448"/>
      <c r="AZ26" s="397">
        <f t="shared" si="14"/>
        <v>3</v>
      </c>
      <c r="BA26" s="449">
        <f t="shared" si="15"/>
        <v>42</v>
      </c>
      <c r="BB26" s="399">
        <f t="shared" si="16"/>
        <v>4</v>
      </c>
      <c r="BC26" s="449">
        <f t="shared" si="17"/>
        <v>56</v>
      </c>
      <c r="BD26" s="399">
        <f t="shared" si="18"/>
        <v>6</v>
      </c>
      <c r="BE26" s="454">
        <f t="shared" si="19"/>
        <v>7</v>
      </c>
      <c r="BF26" s="389" t="s">
        <v>186</v>
      </c>
      <c r="BG26" s="389" t="s">
        <v>144</v>
      </c>
    </row>
    <row r="27" spans="1:59" ht="15.75" customHeight="1" x14ac:dyDescent="0.25">
      <c r="A27" s="446" t="s">
        <v>330</v>
      </c>
      <c r="B27" s="447" t="s">
        <v>142</v>
      </c>
      <c r="C27" s="539" t="s">
        <v>331</v>
      </c>
      <c r="D27" s="448"/>
      <c r="E27" s="449" t="str">
        <f t="shared" si="20"/>
        <v/>
      </c>
      <c r="F27" s="448"/>
      <c r="G27" s="449" t="str">
        <f t="shared" si="21"/>
        <v/>
      </c>
      <c r="H27" s="448"/>
      <c r="I27" s="450"/>
      <c r="J27" s="451"/>
      <c r="K27" s="449" t="str">
        <f t="shared" si="0"/>
        <v/>
      </c>
      <c r="L27" s="448"/>
      <c r="M27" s="449" t="str">
        <f t="shared" si="1"/>
        <v/>
      </c>
      <c r="N27" s="448"/>
      <c r="O27" s="452"/>
      <c r="P27" s="448"/>
      <c r="Q27" s="449" t="str">
        <f t="shared" si="2"/>
        <v/>
      </c>
      <c r="R27" s="448"/>
      <c r="S27" s="449" t="str">
        <f t="shared" si="3"/>
        <v/>
      </c>
      <c r="T27" s="448"/>
      <c r="U27" s="450"/>
      <c r="V27" s="451"/>
      <c r="W27" s="449" t="str">
        <f t="shared" si="4"/>
        <v/>
      </c>
      <c r="X27" s="448"/>
      <c r="Y27" s="449" t="str">
        <f t="shared" si="5"/>
        <v/>
      </c>
      <c r="Z27" s="448"/>
      <c r="AA27" s="452"/>
      <c r="AB27" s="448"/>
      <c r="AC27" s="449" t="str">
        <f t="shared" si="6"/>
        <v/>
      </c>
      <c r="AD27" s="448"/>
      <c r="AE27" s="449" t="str">
        <f t="shared" si="7"/>
        <v/>
      </c>
      <c r="AF27" s="448"/>
      <c r="AG27" s="450"/>
      <c r="AH27" s="451"/>
      <c r="AI27" s="449" t="str">
        <f t="shared" si="8"/>
        <v/>
      </c>
      <c r="AJ27" s="448"/>
      <c r="AK27" s="449" t="str">
        <f t="shared" si="9"/>
        <v/>
      </c>
      <c r="AL27" s="448"/>
      <c r="AM27" s="452"/>
      <c r="AN27" s="451"/>
      <c r="AO27" s="449" t="str">
        <f t="shared" si="10"/>
        <v/>
      </c>
      <c r="AP27" s="395"/>
      <c r="AQ27" s="449" t="str">
        <f t="shared" si="11"/>
        <v/>
      </c>
      <c r="AR27" s="395"/>
      <c r="AS27" s="396"/>
      <c r="AT27" s="448">
        <v>3</v>
      </c>
      <c r="AU27" s="449">
        <f t="shared" si="12"/>
        <v>42</v>
      </c>
      <c r="AV27" s="448">
        <v>3</v>
      </c>
      <c r="AW27" s="449">
        <f t="shared" si="13"/>
        <v>42</v>
      </c>
      <c r="AX27" s="448">
        <v>4</v>
      </c>
      <c r="AY27" s="448" t="s">
        <v>87</v>
      </c>
      <c r="AZ27" s="397">
        <f t="shared" si="14"/>
        <v>3</v>
      </c>
      <c r="BA27" s="449">
        <f t="shared" si="15"/>
        <v>42</v>
      </c>
      <c r="BB27" s="399">
        <f t="shared" si="16"/>
        <v>3</v>
      </c>
      <c r="BC27" s="449">
        <f t="shared" si="17"/>
        <v>42</v>
      </c>
      <c r="BD27" s="399">
        <f t="shared" si="18"/>
        <v>4</v>
      </c>
      <c r="BE27" s="454">
        <f t="shared" si="19"/>
        <v>6</v>
      </c>
      <c r="BF27" s="389" t="s">
        <v>186</v>
      </c>
      <c r="BG27" s="389" t="s">
        <v>300</v>
      </c>
    </row>
    <row r="28" spans="1:59" ht="15.75" customHeight="1" x14ac:dyDescent="0.25">
      <c r="A28" s="456" t="s">
        <v>332</v>
      </c>
      <c r="B28" s="447" t="s">
        <v>142</v>
      </c>
      <c r="C28" s="539" t="s">
        <v>333</v>
      </c>
      <c r="D28" s="448"/>
      <c r="E28" s="449" t="str">
        <f t="shared" si="20"/>
        <v/>
      </c>
      <c r="F28" s="448"/>
      <c r="G28" s="449" t="str">
        <f t="shared" si="21"/>
        <v/>
      </c>
      <c r="H28" s="448"/>
      <c r="I28" s="450"/>
      <c r="J28" s="451"/>
      <c r="K28" s="449" t="str">
        <f t="shared" si="0"/>
        <v/>
      </c>
      <c r="L28" s="448"/>
      <c r="M28" s="449" t="str">
        <f t="shared" si="1"/>
        <v/>
      </c>
      <c r="N28" s="448"/>
      <c r="O28" s="452"/>
      <c r="P28" s="448"/>
      <c r="Q28" s="449" t="str">
        <f t="shared" si="2"/>
        <v/>
      </c>
      <c r="R28" s="448"/>
      <c r="S28" s="449" t="str">
        <f t="shared" si="3"/>
        <v/>
      </c>
      <c r="T28" s="448"/>
      <c r="U28" s="450"/>
      <c r="V28" s="451"/>
      <c r="W28" s="449" t="str">
        <f t="shared" si="4"/>
        <v/>
      </c>
      <c r="X28" s="448"/>
      <c r="Y28" s="449" t="str">
        <f t="shared" si="5"/>
        <v/>
      </c>
      <c r="Z28" s="448"/>
      <c r="AA28" s="452"/>
      <c r="AB28" s="448"/>
      <c r="AC28" s="449" t="str">
        <f t="shared" si="6"/>
        <v/>
      </c>
      <c r="AD28" s="448"/>
      <c r="AE28" s="449" t="str">
        <f t="shared" si="7"/>
        <v/>
      </c>
      <c r="AF28" s="448"/>
      <c r="AG28" s="450"/>
      <c r="AH28" s="451"/>
      <c r="AI28" s="449" t="str">
        <f t="shared" si="8"/>
        <v/>
      </c>
      <c r="AJ28" s="448"/>
      <c r="AK28" s="449" t="str">
        <f t="shared" si="9"/>
        <v/>
      </c>
      <c r="AL28" s="448"/>
      <c r="AM28" s="452"/>
      <c r="AN28" s="451"/>
      <c r="AO28" s="449" t="str">
        <f t="shared" si="10"/>
        <v/>
      </c>
      <c r="AP28" s="395"/>
      <c r="AQ28" s="449" t="str">
        <f t="shared" si="11"/>
        <v/>
      </c>
      <c r="AR28" s="395"/>
      <c r="AS28" s="396"/>
      <c r="AT28" s="448">
        <v>2</v>
      </c>
      <c r="AU28" s="449">
        <f t="shared" si="12"/>
        <v>28</v>
      </c>
      <c r="AV28" s="448">
        <v>2</v>
      </c>
      <c r="AW28" s="449">
        <f t="shared" si="13"/>
        <v>28</v>
      </c>
      <c r="AX28" s="448">
        <v>3</v>
      </c>
      <c r="AY28" s="448" t="s">
        <v>87</v>
      </c>
      <c r="AZ28" s="397">
        <f t="shared" si="14"/>
        <v>2</v>
      </c>
      <c r="BA28" s="449">
        <f t="shared" si="15"/>
        <v>28</v>
      </c>
      <c r="BB28" s="399">
        <f t="shared" si="16"/>
        <v>2</v>
      </c>
      <c r="BC28" s="449">
        <f t="shared" si="17"/>
        <v>28</v>
      </c>
      <c r="BD28" s="399">
        <f t="shared" si="18"/>
        <v>3</v>
      </c>
      <c r="BE28" s="454">
        <f t="shared" si="19"/>
        <v>4</v>
      </c>
      <c r="BF28" s="389" t="s">
        <v>186</v>
      </c>
      <c r="BG28" s="389" t="s">
        <v>223</v>
      </c>
    </row>
    <row r="29" spans="1:59" s="2" customFormat="1" ht="15.75" customHeight="1" x14ac:dyDescent="0.25">
      <c r="A29" s="456" t="s">
        <v>334</v>
      </c>
      <c r="B29" s="447" t="s">
        <v>142</v>
      </c>
      <c r="C29" s="539" t="s">
        <v>335</v>
      </c>
      <c r="D29" s="448"/>
      <c r="E29" s="449" t="str">
        <f t="shared" si="20"/>
        <v/>
      </c>
      <c r="F29" s="448"/>
      <c r="G29" s="449" t="str">
        <f t="shared" si="21"/>
        <v/>
      </c>
      <c r="H29" s="448"/>
      <c r="I29" s="450"/>
      <c r="J29" s="451"/>
      <c r="K29" s="449" t="str">
        <f t="shared" si="0"/>
        <v/>
      </c>
      <c r="L29" s="448"/>
      <c r="M29" s="449" t="str">
        <f t="shared" si="1"/>
        <v/>
      </c>
      <c r="N29" s="448"/>
      <c r="O29" s="452"/>
      <c r="P29" s="448"/>
      <c r="Q29" s="449" t="str">
        <f t="shared" si="2"/>
        <v/>
      </c>
      <c r="R29" s="448"/>
      <c r="S29" s="449" t="str">
        <f t="shared" si="3"/>
        <v/>
      </c>
      <c r="T29" s="448"/>
      <c r="U29" s="450"/>
      <c r="V29" s="451"/>
      <c r="W29" s="449" t="str">
        <f t="shared" si="4"/>
        <v/>
      </c>
      <c r="X29" s="448"/>
      <c r="Y29" s="449" t="str">
        <f t="shared" si="5"/>
        <v/>
      </c>
      <c r="Z29" s="448"/>
      <c r="AA29" s="452"/>
      <c r="AB29" s="448"/>
      <c r="AC29" s="449" t="str">
        <f t="shared" si="6"/>
        <v/>
      </c>
      <c r="AD29" s="448"/>
      <c r="AE29" s="449" t="str">
        <f t="shared" si="7"/>
        <v/>
      </c>
      <c r="AF29" s="448"/>
      <c r="AG29" s="450"/>
      <c r="AH29" s="451"/>
      <c r="AI29" s="449" t="str">
        <f t="shared" si="8"/>
        <v/>
      </c>
      <c r="AJ29" s="448"/>
      <c r="AK29" s="449" t="str">
        <f t="shared" si="9"/>
        <v/>
      </c>
      <c r="AL29" s="448"/>
      <c r="AM29" s="452"/>
      <c r="AN29" s="451"/>
      <c r="AO29" s="449" t="str">
        <f t="shared" si="10"/>
        <v/>
      </c>
      <c r="AP29" s="395"/>
      <c r="AQ29" s="449" t="str">
        <f t="shared" si="11"/>
        <v/>
      </c>
      <c r="AR29" s="395"/>
      <c r="AS29" s="396"/>
      <c r="AT29" s="448">
        <v>1</v>
      </c>
      <c r="AU29" s="449">
        <f t="shared" si="12"/>
        <v>14</v>
      </c>
      <c r="AV29" s="448">
        <v>2</v>
      </c>
      <c r="AW29" s="449">
        <f t="shared" si="13"/>
        <v>28</v>
      </c>
      <c r="AX29" s="448">
        <v>3</v>
      </c>
      <c r="AY29" s="448" t="s">
        <v>30</v>
      </c>
      <c r="AZ29" s="397">
        <f t="shared" si="14"/>
        <v>1</v>
      </c>
      <c r="BA29" s="449">
        <f t="shared" si="15"/>
        <v>14</v>
      </c>
      <c r="BB29" s="399">
        <f t="shared" si="16"/>
        <v>2</v>
      </c>
      <c r="BC29" s="449">
        <f t="shared" si="17"/>
        <v>28</v>
      </c>
      <c r="BD29" s="399">
        <f t="shared" si="18"/>
        <v>3</v>
      </c>
      <c r="BE29" s="454">
        <f t="shared" si="19"/>
        <v>3</v>
      </c>
      <c r="BF29" s="389" t="s">
        <v>186</v>
      </c>
      <c r="BG29" s="389" t="s">
        <v>144</v>
      </c>
    </row>
    <row r="30" spans="1:59" s="12" customFormat="1" ht="15.75" customHeight="1" x14ac:dyDescent="0.25">
      <c r="A30" s="446" t="s">
        <v>336</v>
      </c>
      <c r="B30" s="447" t="s">
        <v>142</v>
      </c>
      <c r="C30" s="539" t="s">
        <v>337</v>
      </c>
      <c r="D30" s="448"/>
      <c r="E30" s="449" t="str">
        <f t="shared" si="20"/>
        <v/>
      </c>
      <c r="F30" s="448"/>
      <c r="G30" s="449" t="str">
        <f t="shared" si="21"/>
        <v/>
      </c>
      <c r="H30" s="448"/>
      <c r="I30" s="450"/>
      <c r="J30" s="451"/>
      <c r="K30" s="449" t="str">
        <f t="shared" si="0"/>
        <v/>
      </c>
      <c r="L30" s="448"/>
      <c r="M30" s="449" t="str">
        <f t="shared" si="1"/>
        <v/>
      </c>
      <c r="N30" s="448"/>
      <c r="O30" s="452"/>
      <c r="P30" s="448"/>
      <c r="Q30" s="449" t="str">
        <f t="shared" si="2"/>
        <v/>
      </c>
      <c r="R30" s="448"/>
      <c r="S30" s="449" t="str">
        <f t="shared" si="3"/>
        <v/>
      </c>
      <c r="T30" s="448"/>
      <c r="U30" s="450"/>
      <c r="V30" s="451"/>
      <c r="W30" s="449" t="str">
        <f t="shared" si="4"/>
        <v/>
      </c>
      <c r="X30" s="448"/>
      <c r="Y30" s="449" t="str">
        <f t="shared" si="5"/>
        <v/>
      </c>
      <c r="Z30" s="448"/>
      <c r="AA30" s="452"/>
      <c r="AB30" s="448"/>
      <c r="AC30" s="449" t="str">
        <f t="shared" si="6"/>
        <v/>
      </c>
      <c r="AD30" s="448"/>
      <c r="AE30" s="449" t="str">
        <f t="shared" si="7"/>
        <v/>
      </c>
      <c r="AF30" s="448"/>
      <c r="AG30" s="450"/>
      <c r="AH30" s="451"/>
      <c r="AI30" s="449" t="str">
        <f t="shared" si="8"/>
        <v/>
      </c>
      <c r="AJ30" s="448"/>
      <c r="AK30" s="449" t="str">
        <f t="shared" si="9"/>
        <v/>
      </c>
      <c r="AL30" s="448"/>
      <c r="AM30" s="452"/>
      <c r="AN30" s="451"/>
      <c r="AO30" s="449" t="str">
        <f t="shared" si="10"/>
        <v/>
      </c>
      <c r="AP30" s="395"/>
      <c r="AQ30" s="449" t="str">
        <f t="shared" si="11"/>
        <v/>
      </c>
      <c r="AR30" s="395"/>
      <c r="AS30" s="396"/>
      <c r="AT30" s="448">
        <v>1</v>
      </c>
      <c r="AU30" s="449">
        <f t="shared" si="12"/>
        <v>14</v>
      </c>
      <c r="AV30" s="448">
        <v>2</v>
      </c>
      <c r="AW30" s="449">
        <f t="shared" si="13"/>
        <v>28</v>
      </c>
      <c r="AX30" s="448">
        <v>3</v>
      </c>
      <c r="AY30" s="448" t="s">
        <v>30</v>
      </c>
      <c r="AZ30" s="397">
        <f t="shared" si="14"/>
        <v>1</v>
      </c>
      <c r="BA30" s="449">
        <f t="shared" si="15"/>
        <v>14</v>
      </c>
      <c r="BB30" s="399">
        <f t="shared" si="16"/>
        <v>2</v>
      </c>
      <c r="BC30" s="449">
        <f t="shared" si="17"/>
        <v>28</v>
      </c>
      <c r="BD30" s="399">
        <f t="shared" si="18"/>
        <v>3</v>
      </c>
      <c r="BE30" s="454">
        <f t="shared" si="19"/>
        <v>3</v>
      </c>
      <c r="BF30" s="389" t="s">
        <v>186</v>
      </c>
      <c r="BG30" s="389" t="s">
        <v>144</v>
      </c>
    </row>
    <row r="31" spans="1:59" s="168" customFormat="1" ht="15.75" customHeight="1" x14ac:dyDescent="0.25">
      <c r="A31" s="456" t="s">
        <v>338</v>
      </c>
      <c r="B31" s="343" t="s">
        <v>142</v>
      </c>
      <c r="C31" s="539" t="s">
        <v>339</v>
      </c>
      <c r="D31" s="459"/>
      <c r="E31" s="460" t="str">
        <f>IF(D31*14=0,"",D31*14)</f>
        <v/>
      </c>
      <c r="F31" s="461"/>
      <c r="G31" s="460" t="str">
        <f>IF(F31*14=0,"",F31*14)</f>
        <v/>
      </c>
      <c r="H31" s="462"/>
      <c r="I31" s="463"/>
      <c r="J31" s="464"/>
      <c r="K31" s="460" t="str">
        <f>IF(J31*14=0,"",J31*14)</f>
        <v/>
      </c>
      <c r="L31" s="461"/>
      <c r="M31" s="460" t="str">
        <f>IF(L31*14=0,"",L31*14)</f>
        <v/>
      </c>
      <c r="N31" s="462"/>
      <c r="O31" s="463"/>
      <c r="P31" s="465"/>
      <c r="Q31" s="460" t="str">
        <f>IF(P31*14=0,"",P31*14)</f>
        <v/>
      </c>
      <c r="R31" s="461"/>
      <c r="S31" s="460" t="str">
        <f>IF(R31*14=0,"",R31*14)</f>
        <v/>
      </c>
      <c r="T31" s="462"/>
      <c r="U31" s="462"/>
      <c r="V31" s="186"/>
      <c r="W31" s="460" t="str">
        <f>IF(V31*14=0,"",V31*14)</f>
        <v/>
      </c>
      <c r="X31" s="461"/>
      <c r="Y31" s="460" t="str">
        <f>IF(X31*14=0,"",X31*14)</f>
        <v/>
      </c>
      <c r="Z31" s="462"/>
      <c r="AA31" s="463"/>
      <c r="AB31" s="464"/>
      <c r="AC31" s="460" t="str">
        <f>IF(AB31*14=0,"",AB31*14)</f>
        <v/>
      </c>
      <c r="AD31" s="461"/>
      <c r="AE31" s="460" t="str">
        <f>IF(AD31*14=0,"",AD31*14)</f>
        <v/>
      </c>
      <c r="AF31" s="462"/>
      <c r="AG31" s="462"/>
      <c r="AH31" s="462"/>
      <c r="AI31" s="460" t="str">
        <f>IF(AH31*14=0,"",AH31*14)</f>
        <v/>
      </c>
      <c r="AJ31" s="461"/>
      <c r="AK31" s="460" t="str">
        <f>IF(AJ31*14=0,"",AJ31*14)</f>
        <v/>
      </c>
      <c r="AL31" s="167"/>
      <c r="AM31" s="466"/>
      <c r="AN31" s="464"/>
      <c r="AO31" s="460" t="str">
        <f>IF(AN31*14=0,"",AN31*14)</f>
        <v/>
      </c>
      <c r="AP31" s="461"/>
      <c r="AQ31" s="460" t="str">
        <f>IF(AP31*14=0,"",AP31*14)</f>
        <v/>
      </c>
      <c r="AR31" s="462"/>
      <c r="AS31" s="463"/>
      <c r="AT31" s="464"/>
      <c r="AU31" s="460" t="str">
        <f>IF(AT31*14=0,"",AT31*14)</f>
        <v/>
      </c>
      <c r="AV31" s="461">
        <v>6</v>
      </c>
      <c r="AW31" s="460">
        <v>120</v>
      </c>
      <c r="AX31" s="462">
        <v>6</v>
      </c>
      <c r="AY31" s="448" t="s">
        <v>30</v>
      </c>
      <c r="AZ31" s="467" t="str">
        <f>IF(D31+J31+P31+V31+AB31+AH31+AN31+AT31=0,"",D31+J31+P31+V31+AB31+AH31+AN31+AT31)</f>
        <v/>
      </c>
      <c r="BA31" s="460" t="str">
        <f>IF((P31+V31+AB31+AH31+AN31+AT31)*14=0,"",(P31+V31+AB31+AH31+AN31+AT31)*14)</f>
        <v/>
      </c>
      <c r="BB31" s="468">
        <f>IF(F31+L31+R31+X31+AD31+AJ31+AP31+AV31=0,"",F31+L31+R31+X31+AD31+AJ31+AP31+AV31)</f>
        <v>6</v>
      </c>
      <c r="BC31" s="460">
        <v>120</v>
      </c>
      <c r="BD31" s="469">
        <v>6</v>
      </c>
      <c r="BE31" s="470">
        <f>IF(D31+F31+L31+J31+P31+R31+V31+X31+AB31+AD31+AH31+AJ31+AN31+AP31+AT31+AV31=0,"",D31+F31+L31+J31+P31+R31+V31+X31+AB31+AD31+AH31+AJ31+AN31+AP31+AT31+AV31)</f>
        <v>6</v>
      </c>
      <c r="BF31" s="471"/>
      <c r="BG31" s="471" t="s">
        <v>144</v>
      </c>
    </row>
    <row r="32" spans="1:59" s="36" customFormat="1" ht="15.75" customHeight="1" thickBot="1" x14ac:dyDescent="0.35">
      <c r="A32" s="79"/>
      <c r="B32" s="244"/>
      <c r="C32" s="391" t="s">
        <v>289</v>
      </c>
      <c r="D32" s="42">
        <f>SUM(D12:D30)</f>
        <v>0</v>
      </c>
      <c r="E32" s="42">
        <f>SUM(E12:E30)</f>
        <v>0</v>
      </c>
      <c r="F32" s="42">
        <f>SUM(F12:F30)</f>
        <v>0</v>
      </c>
      <c r="G32" s="42">
        <f>SUM(G12:G30)</f>
        <v>0</v>
      </c>
      <c r="H32" s="42">
        <f>SUM(H12:H30)</f>
        <v>0</v>
      </c>
      <c r="I32" s="81" t="s">
        <v>133</v>
      </c>
      <c r="J32" s="42">
        <f>SUM(J12:J30)</f>
        <v>0</v>
      </c>
      <c r="K32" s="42">
        <f>SUM(K12:K30)</f>
        <v>0</v>
      </c>
      <c r="L32" s="42">
        <f>SUM(L12:L30)</f>
        <v>0</v>
      </c>
      <c r="M32" s="42">
        <f>SUM(M12:M30)</f>
        <v>0</v>
      </c>
      <c r="N32" s="42">
        <f>SUM(N12:N30)</f>
        <v>0</v>
      </c>
      <c r="O32" s="81" t="s">
        <v>133</v>
      </c>
      <c r="P32" s="42">
        <f>SUM(P12:P30)</f>
        <v>0</v>
      </c>
      <c r="Q32" s="42">
        <f>SUM(Q12:Q30)</f>
        <v>0</v>
      </c>
      <c r="R32" s="42">
        <f>SUM(R12:R30)</f>
        <v>0</v>
      </c>
      <c r="S32" s="42">
        <f>SUM(S12:S30)</f>
        <v>0</v>
      </c>
      <c r="T32" s="42">
        <f>SUM(T12:T30)</f>
        <v>0</v>
      </c>
      <c r="U32" s="81" t="s">
        <v>133</v>
      </c>
      <c r="V32" s="42">
        <f>SUM(V12:V30)</f>
        <v>0</v>
      </c>
      <c r="W32" s="42">
        <f>SUM(W12:W30)</f>
        <v>0</v>
      </c>
      <c r="X32" s="42">
        <f>SUM(X12:X30)</f>
        <v>0</v>
      </c>
      <c r="Y32" s="42">
        <f>SUM(Y12:Y30)</f>
        <v>0</v>
      </c>
      <c r="Z32" s="42">
        <f>SUM(Z12:Z30)</f>
        <v>0</v>
      </c>
      <c r="AA32" s="81" t="s">
        <v>133</v>
      </c>
      <c r="AB32" s="42">
        <f>SUM(AB12:AB30)</f>
        <v>14</v>
      </c>
      <c r="AC32" s="42">
        <f>SUM(AC12:AC30)</f>
        <v>196</v>
      </c>
      <c r="AD32" s="42">
        <f>SUM(AD12:AD30)</f>
        <v>8</v>
      </c>
      <c r="AE32" s="42">
        <f>SUM(AE12:AE30)</f>
        <v>112</v>
      </c>
      <c r="AF32" s="42">
        <f>SUM(AF12:AF30)</f>
        <v>25</v>
      </c>
      <c r="AG32" s="81" t="s">
        <v>133</v>
      </c>
      <c r="AH32" s="42">
        <f>SUM(AH12:AH30)</f>
        <v>12</v>
      </c>
      <c r="AI32" s="42">
        <f>SUM(AI12:AI30)</f>
        <v>168</v>
      </c>
      <c r="AJ32" s="42">
        <f>SUM(AJ12:AJ30)</f>
        <v>13</v>
      </c>
      <c r="AK32" s="42">
        <f>SUM(AK12:AK30)</f>
        <v>182</v>
      </c>
      <c r="AL32" s="42">
        <f>SUM(AL12:AL30)</f>
        <v>26</v>
      </c>
      <c r="AM32" s="81" t="s">
        <v>133</v>
      </c>
      <c r="AN32" s="42">
        <f>SUM(AN12:AN30)</f>
        <v>11</v>
      </c>
      <c r="AO32" s="42">
        <f>SUM(AO12:AO30)</f>
        <v>154</v>
      </c>
      <c r="AP32" s="42">
        <f>SUM(AP12:AP30)</f>
        <v>15</v>
      </c>
      <c r="AQ32" s="42">
        <f>SUM(AQ12:AQ30)</f>
        <v>210</v>
      </c>
      <c r="AR32" s="42">
        <f>SUM(AR12:AR30)</f>
        <v>24</v>
      </c>
      <c r="AS32" s="81" t="s">
        <v>133</v>
      </c>
      <c r="AT32" s="42">
        <f>SUM(AT12:AT30)</f>
        <v>7</v>
      </c>
      <c r="AU32" s="42">
        <f>SUM(AU12:AU30)</f>
        <v>98</v>
      </c>
      <c r="AV32" s="42">
        <f>SUM(AV27:AV31)</f>
        <v>15</v>
      </c>
      <c r="AW32" s="42">
        <f>SUM(AW27:AW31)</f>
        <v>246</v>
      </c>
      <c r="AX32" s="42">
        <f>SUM(AX27:AX31)</f>
        <v>19</v>
      </c>
      <c r="AY32" s="81" t="s">
        <v>133</v>
      </c>
      <c r="AZ32" s="42">
        <f>SUM(AZ12:AZ30)</f>
        <v>44</v>
      </c>
      <c r="BA32" s="42">
        <f>SUM(BA12:BA30)</f>
        <v>616</v>
      </c>
      <c r="BB32" s="42">
        <f>SUM(BB12:BB30)</f>
        <v>45</v>
      </c>
      <c r="BC32" s="42">
        <f>SUM(BC12:BC30)</f>
        <v>630</v>
      </c>
      <c r="BD32" s="42">
        <f>SUM(BD12:BD31)</f>
        <v>94</v>
      </c>
      <c r="BE32" s="42">
        <f>SUM(BE12:BE30)</f>
        <v>89</v>
      </c>
    </row>
    <row r="33" spans="1:59" s="36" customFormat="1" ht="15.75" customHeight="1" thickBot="1" x14ac:dyDescent="0.35">
      <c r="A33" s="74"/>
      <c r="B33" s="75"/>
      <c r="C33" s="34" t="s">
        <v>290</v>
      </c>
      <c r="D33" s="35">
        <f>D10+D32</f>
        <v>0</v>
      </c>
      <c r="E33" s="35">
        <f>E10+E32</f>
        <v>0</v>
      </c>
      <c r="F33" s="35">
        <f>F10+F32</f>
        <v>30</v>
      </c>
      <c r="G33" s="35">
        <f>G10+G32</f>
        <v>600</v>
      </c>
      <c r="H33" s="35">
        <f>H10+H32</f>
        <v>27</v>
      </c>
      <c r="I33" s="82" t="s">
        <v>133</v>
      </c>
      <c r="J33" s="35">
        <f>J10+J32</f>
        <v>17</v>
      </c>
      <c r="K33" s="35">
        <f>K10+K32</f>
        <v>238</v>
      </c>
      <c r="L33" s="35">
        <f>L10+L32</f>
        <v>15</v>
      </c>
      <c r="M33" s="35">
        <f>M10+M32</f>
        <v>210</v>
      </c>
      <c r="N33" s="35">
        <f>N10+N32</f>
        <v>30</v>
      </c>
      <c r="O33" s="82" t="s">
        <v>133</v>
      </c>
      <c r="P33" s="35">
        <f>P10+P32</f>
        <v>9</v>
      </c>
      <c r="Q33" s="35">
        <f>Q10+Q32</f>
        <v>126</v>
      </c>
      <c r="R33" s="35">
        <f>R10+R32</f>
        <v>22</v>
      </c>
      <c r="S33" s="35">
        <f>S10+S32</f>
        <v>318</v>
      </c>
      <c r="T33" s="35">
        <f>T10+T32</f>
        <v>28</v>
      </c>
      <c r="U33" s="82" t="s">
        <v>133</v>
      </c>
      <c r="V33" s="35">
        <f>V10+V32</f>
        <v>14</v>
      </c>
      <c r="W33" s="35">
        <f>W10+W32</f>
        <v>196</v>
      </c>
      <c r="X33" s="35">
        <f>X10+X32</f>
        <v>18</v>
      </c>
      <c r="Y33" s="35">
        <f>Y10+Y32</f>
        <v>266</v>
      </c>
      <c r="Z33" s="35">
        <f>Z10+Z32</f>
        <v>29</v>
      </c>
      <c r="AA33" s="82" t="s">
        <v>133</v>
      </c>
      <c r="AB33" s="35">
        <f>AB10+AB32</f>
        <v>18</v>
      </c>
      <c r="AC33" s="35">
        <f>AC10+AC32</f>
        <v>252</v>
      </c>
      <c r="AD33" s="35">
        <f>AD10+AD32</f>
        <v>12</v>
      </c>
      <c r="AE33" s="35">
        <f>AE10+AE32</f>
        <v>168</v>
      </c>
      <c r="AF33" s="35">
        <f>AF10+AF32</f>
        <v>32</v>
      </c>
      <c r="AG33" s="82" t="s">
        <v>133</v>
      </c>
      <c r="AH33" s="35">
        <f>AH10+AH32</f>
        <v>15</v>
      </c>
      <c r="AI33" s="35">
        <f>AI10+AI32</f>
        <v>210</v>
      </c>
      <c r="AJ33" s="35">
        <f>AJ10+AJ32</f>
        <v>16</v>
      </c>
      <c r="AK33" s="35">
        <f>AK10+AK32</f>
        <v>224</v>
      </c>
      <c r="AL33" s="35">
        <f>AL10+AL32</f>
        <v>33</v>
      </c>
      <c r="AM33" s="82" t="s">
        <v>133</v>
      </c>
      <c r="AN33" s="35">
        <f>AN10+AN32</f>
        <v>13</v>
      </c>
      <c r="AO33" s="35">
        <f>AO10+AO32</f>
        <v>182</v>
      </c>
      <c r="AP33" s="35">
        <f>AP10+AP32</f>
        <v>17</v>
      </c>
      <c r="AQ33" s="35">
        <f>AQ10+AQ32</f>
        <v>238</v>
      </c>
      <c r="AR33" s="35">
        <f>AR10+AR32</f>
        <v>29</v>
      </c>
      <c r="AS33" s="82" t="s">
        <v>133</v>
      </c>
      <c r="AT33" s="35">
        <f>AT10+AT32</f>
        <v>9</v>
      </c>
      <c r="AU33" s="35">
        <f>AU10+AU32</f>
        <v>126</v>
      </c>
      <c r="AV33" s="35">
        <f>AV10+AV32</f>
        <v>20</v>
      </c>
      <c r="AW33" s="35">
        <f>AW10+AW32</f>
        <v>317</v>
      </c>
      <c r="AX33" s="35">
        <f>AX10+AX32</f>
        <v>32</v>
      </c>
      <c r="AY33" s="82" t="s">
        <v>133</v>
      </c>
      <c r="AZ33" s="43">
        <f t="shared" ref="AZ33:BE33" si="22">AZ10+AZ32</f>
        <v>95</v>
      </c>
      <c r="BA33" s="43">
        <f t="shared" si="22"/>
        <v>1330</v>
      </c>
      <c r="BB33" s="43">
        <f t="shared" si="22"/>
        <v>144</v>
      </c>
      <c r="BC33" s="43">
        <f t="shared" si="22"/>
        <v>2207</v>
      </c>
      <c r="BD33" s="43">
        <f t="shared" si="22"/>
        <v>240</v>
      </c>
      <c r="BE33" s="43">
        <f t="shared" si="22"/>
        <v>239</v>
      </c>
    </row>
    <row r="34" spans="1:59" ht="18.75" customHeight="1" x14ac:dyDescent="0.3">
      <c r="A34" s="44"/>
      <c r="B34" s="45"/>
      <c r="C34" s="46" t="s">
        <v>134</v>
      </c>
      <c r="D34" s="706"/>
      <c r="E34" s="707"/>
      <c r="F34" s="707"/>
      <c r="G34" s="707"/>
      <c r="H34" s="707"/>
      <c r="I34" s="707"/>
      <c r="J34" s="707"/>
      <c r="K34" s="707"/>
      <c r="L34" s="707"/>
      <c r="M34" s="707"/>
      <c r="N34" s="707"/>
      <c r="O34" s="707"/>
      <c r="P34" s="707"/>
      <c r="Q34" s="707"/>
      <c r="R34" s="707"/>
      <c r="S34" s="707"/>
      <c r="T34" s="707"/>
      <c r="U34" s="707"/>
      <c r="V34" s="707"/>
      <c r="W34" s="707"/>
      <c r="X34" s="707"/>
      <c r="Y34" s="707"/>
      <c r="Z34" s="707"/>
      <c r="AA34" s="707"/>
      <c r="AB34" s="706"/>
      <c r="AC34" s="707"/>
      <c r="AD34" s="707"/>
      <c r="AE34" s="707"/>
      <c r="AF34" s="707"/>
      <c r="AG34" s="707"/>
      <c r="AH34" s="707"/>
      <c r="AI34" s="707"/>
      <c r="AJ34" s="707"/>
      <c r="AK34" s="707"/>
      <c r="AL34" s="707"/>
      <c r="AM34" s="707"/>
      <c r="AN34" s="707"/>
      <c r="AO34" s="707"/>
      <c r="AP34" s="707"/>
      <c r="AQ34" s="707"/>
      <c r="AR34" s="707"/>
      <c r="AS34" s="707"/>
      <c r="AT34" s="707"/>
      <c r="AU34" s="707"/>
      <c r="AV34" s="707"/>
      <c r="AW34" s="707"/>
      <c r="AX34" s="707"/>
      <c r="AY34" s="707"/>
      <c r="AZ34" s="708"/>
      <c r="BA34" s="709"/>
      <c r="BB34" s="709"/>
      <c r="BC34" s="709"/>
      <c r="BD34" s="709"/>
      <c r="BE34" s="709"/>
      <c r="BF34" s="472"/>
      <c r="BG34" s="472"/>
    </row>
    <row r="35" spans="1:59" s="2" customFormat="1" ht="15.75" customHeight="1" x14ac:dyDescent="0.25">
      <c r="A35" s="473" t="s">
        <v>340</v>
      </c>
      <c r="B35" s="252" t="s">
        <v>28</v>
      </c>
      <c r="C35" s="182" t="s">
        <v>341</v>
      </c>
      <c r="D35" s="448"/>
      <c r="E35" s="449" t="str">
        <f>IF(D35*14=0,"",D35*14)</f>
        <v/>
      </c>
      <c r="F35" s="448"/>
      <c r="G35" s="449" t="str">
        <f>IF(F35*14=0,"",F35*14)</f>
        <v/>
      </c>
      <c r="H35" s="448"/>
      <c r="I35" s="450"/>
      <c r="J35" s="451"/>
      <c r="K35" s="449" t="str">
        <f>IF(J35*14=0,"",J35*14)</f>
        <v/>
      </c>
      <c r="L35" s="448"/>
      <c r="M35" s="449" t="str">
        <f>IF(L35*14=0,"",L35*14)</f>
        <v/>
      </c>
      <c r="N35" s="448"/>
      <c r="O35" s="452"/>
      <c r="P35" s="448"/>
      <c r="Q35" s="449" t="str">
        <f>IF(P35*14=0,"",P35*14)</f>
        <v/>
      </c>
      <c r="R35" s="448"/>
      <c r="S35" s="449" t="str">
        <f>IF(R35*14=0,"",R35*14)</f>
        <v/>
      </c>
      <c r="T35" s="448"/>
      <c r="U35" s="450"/>
      <c r="V35" s="451"/>
      <c r="W35" s="449" t="str">
        <f>IF(V35*14=0,"",V35*14)</f>
        <v/>
      </c>
      <c r="X35" s="448"/>
      <c r="Y35" s="449" t="str">
        <f>IF(X35*14=0,"",X35*14)</f>
        <v/>
      </c>
      <c r="Z35" s="448"/>
      <c r="AA35" s="452"/>
      <c r="AB35" s="448"/>
      <c r="AC35" s="449" t="str">
        <f>IF(AB35*14=0,"",AB35*14)</f>
        <v/>
      </c>
      <c r="AD35" s="448"/>
      <c r="AE35" s="449" t="str">
        <f>IF(AD35*14=0,"",AD35*14)</f>
        <v/>
      </c>
      <c r="AF35" s="448"/>
      <c r="AG35" s="450"/>
      <c r="AH35" s="451"/>
      <c r="AI35" s="449" t="str">
        <f>IF(AH35*14=0,"",AH35*14)</f>
        <v/>
      </c>
      <c r="AJ35" s="448"/>
      <c r="AK35" s="449" t="str">
        <f>IF(AJ35*14=0,"",AJ35*14)</f>
        <v/>
      </c>
      <c r="AL35" s="448"/>
      <c r="AM35" s="452"/>
      <c r="AN35" s="451"/>
      <c r="AO35" s="449" t="str">
        <f>IF(AN35*14=0,"",AN35*14)</f>
        <v/>
      </c>
      <c r="AP35" s="395"/>
      <c r="AQ35" s="449" t="str">
        <f>IF(AP35*14=0,"",AP35*14)</f>
        <v/>
      </c>
      <c r="AR35" s="395"/>
      <c r="AS35" s="396"/>
      <c r="AT35" s="448"/>
      <c r="AU35" s="449" t="str">
        <f>IF(AT35*14=0,"",AT35*14)</f>
        <v/>
      </c>
      <c r="AV35" s="448"/>
      <c r="AW35" s="449" t="str">
        <f>IF(AV35*14=0,"",AV35*14)</f>
        <v/>
      </c>
      <c r="AX35" s="448"/>
      <c r="AY35" s="448"/>
      <c r="AZ35" s="397" t="str">
        <f>IF(D35+J35+P35+V35+AB35+AH35+AN35+AT35=0,"",D35+J35+P35+V35+AB35+AH35+AN35+AT35)</f>
        <v/>
      </c>
      <c r="BA35" s="398" t="str">
        <f>IF((P35+V35+AB35+AH35+AN35+AT35)*14=0,"",(P35+V35+AB35+AH35+AN35+AT35)*14)</f>
        <v/>
      </c>
      <c r="BB35" s="399" t="str">
        <f>IF(F35+L35+R35+X35+AD35+AJ35+AP35+AV35=0,"",F35+L35+R35+X35+AD35+AJ35+AP35+AV35)</f>
        <v/>
      </c>
      <c r="BC35" s="449" t="str">
        <f>IF((L35+F35+R35+X35+AD35+AJ35+AP35+AV35)*14=0,"",(L35+F35+R35+X35+AD35+AJ35+AP35+AV35)*14)</f>
        <v/>
      </c>
      <c r="BD35" s="400" t="s">
        <v>133</v>
      </c>
      <c r="BE35" s="401" t="str">
        <f>IF(D35+F35+L35+J35+P35+R35+V35+X35+AB35+AD35+AH35+AJ35+AN35+AP35+AT35+AV35=0,"",D35+F35+L35+J35+P35+R35+V35+X35+AB35+AD35+AH35+AJ35+AN35+AP35+AT35+AV35)</f>
        <v/>
      </c>
      <c r="BF35" s="389" t="s">
        <v>186</v>
      </c>
      <c r="BG35" s="389" t="s">
        <v>223</v>
      </c>
    </row>
    <row r="36" spans="1:59" s="2" customFormat="1" ht="15.75" customHeight="1" x14ac:dyDescent="0.25">
      <c r="A36" s="473" t="s">
        <v>342</v>
      </c>
      <c r="B36" s="252" t="s">
        <v>28</v>
      </c>
      <c r="C36" s="182" t="s">
        <v>343</v>
      </c>
      <c r="D36" s="448"/>
      <c r="E36" s="449" t="str">
        <f>IF(D36*14=0,"",D36*14)</f>
        <v/>
      </c>
      <c r="F36" s="448"/>
      <c r="G36" s="449" t="str">
        <f>IF(F36*14=0,"",F36*14)</f>
        <v/>
      </c>
      <c r="H36" s="448"/>
      <c r="I36" s="450"/>
      <c r="J36" s="451"/>
      <c r="K36" s="449" t="str">
        <f>IF(J36*14=0,"",J36*14)</f>
        <v/>
      </c>
      <c r="L36" s="448"/>
      <c r="M36" s="449" t="str">
        <f>IF(L36*14=0,"",L36*14)</f>
        <v/>
      </c>
      <c r="N36" s="448"/>
      <c r="O36" s="452"/>
      <c r="P36" s="448"/>
      <c r="Q36" s="449" t="str">
        <f>IF(P36*14=0,"",P36*14)</f>
        <v/>
      </c>
      <c r="R36" s="448"/>
      <c r="S36" s="449" t="str">
        <f>IF(R36*14=0,"",R36*14)</f>
        <v/>
      </c>
      <c r="T36" s="448"/>
      <c r="U36" s="450"/>
      <c r="V36" s="451"/>
      <c r="W36" s="449" t="str">
        <f>IF(V36*14=0,"",V36*14)</f>
        <v/>
      </c>
      <c r="X36" s="448"/>
      <c r="Y36" s="449" t="str">
        <f>IF(X36*14=0,"",X36*14)</f>
        <v/>
      </c>
      <c r="Z36" s="448"/>
      <c r="AA36" s="452"/>
      <c r="AB36" s="448"/>
      <c r="AC36" s="449" t="str">
        <f>IF(AB36*14=0,"",AB36*14)</f>
        <v/>
      </c>
      <c r="AD36" s="448"/>
      <c r="AE36" s="449" t="str">
        <f>IF(AD36*14=0,"",AD36*14)</f>
        <v/>
      </c>
      <c r="AF36" s="448"/>
      <c r="AG36" s="450"/>
      <c r="AH36" s="451"/>
      <c r="AI36" s="449" t="str">
        <f>IF(AH36*14=0,"",AH36*14)</f>
        <v/>
      </c>
      <c r="AJ36" s="448"/>
      <c r="AK36" s="449" t="str">
        <f>IF(AJ36*14=0,"",AJ36*14)</f>
        <v/>
      </c>
      <c r="AL36" s="448"/>
      <c r="AM36" s="452"/>
      <c r="AN36" s="451"/>
      <c r="AO36" s="449" t="str">
        <f>IF(AN36*14=0,"",AN36*14)</f>
        <v/>
      </c>
      <c r="AP36" s="395"/>
      <c r="AQ36" s="449" t="str">
        <f>IF(AP36*14=0,"",AP36*14)</f>
        <v/>
      </c>
      <c r="AR36" s="395"/>
      <c r="AS36" s="396"/>
      <c r="AT36" s="448"/>
      <c r="AU36" s="449" t="str">
        <f>IF(AT36*14=0,"",AT36*14)</f>
        <v/>
      </c>
      <c r="AV36" s="448"/>
      <c r="AW36" s="449" t="str">
        <f>IF(AV36*14=0,"",AV36*14)</f>
        <v/>
      </c>
      <c r="AX36" s="448"/>
      <c r="AY36" s="448"/>
      <c r="AZ36" s="397" t="str">
        <f>IF(D36+J36+P36+V36+AB36+AH36+AN36+AT36=0,"",D36+J36+P36+V36+AB36+AH36+AN36+AT36)</f>
        <v/>
      </c>
      <c r="BA36" s="398" t="str">
        <f>IF((P36+V36+AB36+AH36+AN36+AT36)*14=0,"",(P36+V36+AB36+AH36+AN36+AT36)*14)</f>
        <v/>
      </c>
      <c r="BB36" s="399" t="str">
        <f>IF(F36+L36+R36+X36+AD36+AJ36+AP36+AV36=0,"",F36+L36+R36+X36+AD36+AJ36+AP36+AV36)</f>
        <v/>
      </c>
      <c r="BC36" s="449" t="str">
        <f>IF((L36+F36+R36+X36+AD36+AJ36+AP36+AV36)*14=0,"",(L36+F36+R36+X36+AD36+AJ36+AP36+AV36)*14)</f>
        <v/>
      </c>
      <c r="BD36" s="400" t="s">
        <v>133</v>
      </c>
      <c r="BE36" s="401" t="str">
        <f>IF(D36+F36+L36+J36+P36+R36+V36+X36+AB36+AD36+AH36+AJ36+AN36+AP36+AT36+AV36=0,"",D36+F36+L36+J36+P36+R36+V36+X36+AB36+AD36+AH36+AJ36+AN36+AP36+AT36+AV36)</f>
        <v/>
      </c>
      <c r="BF36" s="389" t="s">
        <v>186</v>
      </c>
      <c r="BG36" s="389" t="s">
        <v>223</v>
      </c>
    </row>
    <row r="37" spans="1:59" s="2" customFormat="1" ht="15.75" customHeight="1" x14ac:dyDescent="0.25">
      <c r="A37" s="474"/>
      <c r="B37" s="252"/>
      <c r="C37" s="129"/>
      <c r="D37" s="448"/>
      <c r="E37" s="449"/>
      <c r="F37" s="448"/>
      <c r="G37" s="449"/>
      <c r="H37" s="448"/>
      <c r="I37" s="450"/>
      <c r="J37" s="186"/>
      <c r="K37" s="449"/>
      <c r="L37" s="448"/>
      <c r="M37" s="449"/>
      <c r="N37" s="448"/>
      <c r="O37" s="452"/>
      <c r="P37" s="448"/>
      <c r="Q37" s="449"/>
      <c r="R37" s="448"/>
      <c r="S37" s="449"/>
      <c r="T37" s="448"/>
      <c r="U37" s="450"/>
      <c r="V37" s="186"/>
      <c r="W37" s="449"/>
      <c r="X37" s="448"/>
      <c r="Y37" s="449"/>
      <c r="Z37" s="448"/>
      <c r="AA37" s="452"/>
      <c r="AB37" s="448"/>
      <c r="AC37" s="449"/>
      <c r="AD37" s="448"/>
      <c r="AE37" s="449"/>
      <c r="AF37" s="448"/>
      <c r="AG37" s="450"/>
      <c r="AH37" s="186"/>
      <c r="AI37" s="449"/>
      <c r="AJ37" s="448"/>
      <c r="AK37" s="449"/>
      <c r="AL37" s="448"/>
      <c r="AM37" s="452"/>
      <c r="AN37" s="186"/>
      <c r="AO37" s="449"/>
      <c r="AP37" s="395"/>
      <c r="AQ37" s="449"/>
      <c r="AR37" s="395"/>
      <c r="AS37" s="396"/>
      <c r="AT37" s="448"/>
      <c r="AU37" s="449"/>
      <c r="AV37" s="448"/>
      <c r="AW37" s="449"/>
      <c r="AX37" s="448"/>
      <c r="AY37" s="448"/>
      <c r="AZ37" s="190"/>
      <c r="BA37" s="398"/>
      <c r="BB37" s="399"/>
      <c r="BC37" s="398"/>
      <c r="BD37" s="400"/>
      <c r="BE37" s="401"/>
      <c r="BF37" s="471"/>
      <c r="BG37" s="471"/>
    </row>
    <row r="38" spans="1:59" s="2" customFormat="1" ht="15.75" customHeight="1" thickBot="1" x14ac:dyDescent="0.3">
      <c r="A38" s="475"/>
      <c r="B38" s="476"/>
      <c r="C38" s="477"/>
      <c r="D38" s="448"/>
      <c r="E38" s="449" t="str">
        <f>IF(D38*14=0,"",D38*14)</f>
        <v/>
      </c>
      <c r="F38" s="448"/>
      <c r="G38" s="449" t="str">
        <f>IF(F38*14=0,"",F38*14)</f>
        <v/>
      </c>
      <c r="H38" s="448"/>
      <c r="I38" s="450"/>
      <c r="J38" s="451"/>
      <c r="K38" s="449" t="str">
        <f>IF(J38*14=0,"",J38*14)</f>
        <v/>
      </c>
      <c r="L38" s="448"/>
      <c r="M38" s="449" t="str">
        <f>IF(L38*14=0,"",L38*14)</f>
        <v/>
      </c>
      <c r="N38" s="448"/>
      <c r="O38" s="452"/>
      <c r="P38" s="448"/>
      <c r="Q38" s="449" t="str">
        <f>IF(P38*14=0,"",P38*14)</f>
        <v/>
      </c>
      <c r="R38" s="448"/>
      <c r="S38" s="449" t="str">
        <f>IF(R38*14=0,"",R38*14)</f>
        <v/>
      </c>
      <c r="T38" s="448"/>
      <c r="U38" s="450"/>
      <c r="V38" s="451"/>
      <c r="W38" s="449" t="str">
        <f>IF(V38*14=0,"",V38*14)</f>
        <v/>
      </c>
      <c r="X38" s="448"/>
      <c r="Y38" s="449" t="str">
        <f>IF(X38*14=0,"",X38*14)</f>
        <v/>
      </c>
      <c r="Z38" s="448"/>
      <c r="AA38" s="452"/>
      <c r="AB38" s="448"/>
      <c r="AC38" s="449" t="str">
        <f>IF(AB38*14=0,"",AB38*14)</f>
        <v/>
      </c>
      <c r="AD38" s="448"/>
      <c r="AE38" s="449" t="str">
        <f>IF(AD38*14=0,"",AD38*14)</f>
        <v/>
      </c>
      <c r="AF38" s="448"/>
      <c r="AG38" s="450"/>
      <c r="AH38" s="451"/>
      <c r="AI38" s="449" t="str">
        <f>IF(AH38*14=0,"",AH38*14)</f>
        <v/>
      </c>
      <c r="AJ38" s="448"/>
      <c r="AK38" s="449" t="str">
        <f>IF(AJ38*14=0,"",AJ38*14)</f>
        <v/>
      </c>
      <c r="AL38" s="448"/>
      <c r="AM38" s="452"/>
      <c r="AN38" s="451"/>
      <c r="AO38" s="449" t="str">
        <f>IF(AN38*14=0,"",AN38*14)</f>
        <v/>
      </c>
      <c r="AP38" s="395"/>
      <c r="AQ38" s="449" t="str">
        <f>IF(AP38*14=0,"",AP38*14)</f>
        <v/>
      </c>
      <c r="AR38" s="395"/>
      <c r="AS38" s="396"/>
      <c r="AT38" s="448"/>
      <c r="AU38" s="449" t="str">
        <f>IF(AT38*14=0,"",AT38*14)</f>
        <v/>
      </c>
      <c r="AV38" s="448"/>
      <c r="AW38" s="449" t="str">
        <f>IF(AV38*14=0,"",AV38*14)</f>
        <v/>
      </c>
      <c r="AX38" s="448"/>
      <c r="AY38" s="448"/>
      <c r="AZ38" s="397" t="str">
        <f>IF(D38+J38+P38+V38+AB38+AH38+AN38+AT38=0,"",D38+J38+P38+V38+AB38+AH38+AN38+AT38)</f>
        <v/>
      </c>
      <c r="BA38" s="398" t="str">
        <f>IF((P38+V38+AB38+AH38+AN38+AT38)*14=0,"",(P38+V38+AB38+AH38+AN38+AT38)*14)</f>
        <v/>
      </c>
      <c r="BB38" s="399" t="str">
        <f>IF(F38+L38+R38+X38+AD38+AJ38+AP38+AV38=0,"",F38+L38+R38+X38+AD38+AJ38+AP38+AV38)</f>
        <v/>
      </c>
      <c r="BC38" s="398" t="str">
        <f>IF((L38+F38+R38+X38+AD38+AJ38+AP38+AV38)*14=0,"",(L38+F38+R38+X38+AD38+AJ38+AP38+AV38)*14)</f>
        <v/>
      </c>
      <c r="BD38" s="400" t="s">
        <v>133</v>
      </c>
      <c r="BE38" s="401" t="str">
        <f>IF(D38+F38+L38+J38+P38+R38+V38+X38+AB38+AD38+AH38+AJ38+AN38+AP38+AT38+AV38=0,"",D38+F38+L38+J38+P38+R38+V38+X38+AB38+AD38+AH38+AJ38+AN38+AP38+AT38+AV38)</f>
        <v/>
      </c>
      <c r="BF38" s="389"/>
      <c r="BG38" s="389"/>
    </row>
    <row r="39" spans="1:59" ht="15.75" customHeight="1" thickBot="1" x14ac:dyDescent="0.35">
      <c r="A39" s="47"/>
      <c r="B39" s="48"/>
      <c r="C39" s="49" t="s">
        <v>139</v>
      </c>
      <c r="D39" s="50">
        <f>SUM(D35:D38)</f>
        <v>0</v>
      </c>
      <c r="E39" s="51" t="str">
        <f>IF(D39*14=0,"",D39*14)</f>
        <v/>
      </c>
      <c r="F39" s="52">
        <f>SUM(F35:F38)</f>
        <v>0</v>
      </c>
      <c r="G39" s="51" t="str">
        <f>IF(F39*14=0,"",F39*14)</f>
        <v/>
      </c>
      <c r="H39" s="53" t="s">
        <v>133</v>
      </c>
      <c r="I39" s="54" t="s">
        <v>133</v>
      </c>
      <c r="J39" s="55">
        <f>SUM(J35:J38)</f>
        <v>0</v>
      </c>
      <c r="K39" s="51" t="str">
        <f>IF(J39*14=0,"",J39*14)</f>
        <v/>
      </c>
      <c r="L39" s="52">
        <f>SUM(L35:L38)</f>
        <v>0</v>
      </c>
      <c r="M39" s="51" t="str">
        <f>IF(L39*14=0,"",L39*14)</f>
        <v/>
      </c>
      <c r="N39" s="53" t="s">
        <v>133</v>
      </c>
      <c r="O39" s="54" t="s">
        <v>133</v>
      </c>
      <c r="P39" s="50">
        <f>SUM(P35:P38)</f>
        <v>0</v>
      </c>
      <c r="Q39" s="51" t="str">
        <f>IF(P39*14=0,"",P39*14)</f>
        <v/>
      </c>
      <c r="R39" s="52">
        <f>SUM(R35:R38)</f>
        <v>0</v>
      </c>
      <c r="S39" s="51" t="str">
        <f>IF(R39*14=0,"",R39*14)</f>
        <v/>
      </c>
      <c r="T39" s="56" t="s">
        <v>133</v>
      </c>
      <c r="U39" s="54" t="s">
        <v>133</v>
      </c>
      <c r="V39" s="55">
        <f>SUM(V35:V38)</f>
        <v>0</v>
      </c>
      <c r="W39" s="51" t="str">
        <f>IF(V39*14=0,"",V39*14)</f>
        <v/>
      </c>
      <c r="X39" s="52">
        <f>SUM(X35:X38)</f>
        <v>0</v>
      </c>
      <c r="Y39" s="51" t="str">
        <f>IF(X39*14=0,"",X39*14)</f>
        <v/>
      </c>
      <c r="Z39" s="53" t="s">
        <v>133</v>
      </c>
      <c r="AA39" s="54" t="s">
        <v>133</v>
      </c>
      <c r="AB39" s="50">
        <f>SUM(AB35:AB38)</f>
        <v>0</v>
      </c>
      <c r="AC39" s="51" t="str">
        <f>IF(AB39*14=0,"",AB39*14)</f>
        <v/>
      </c>
      <c r="AD39" s="52">
        <f>SUM(AD35:AD38)</f>
        <v>0</v>
      </c>
      <c r="AE39" s="51" t="str">
        <f>IF(AD39*14=0,"",AD39*14)</f>
        <v/>
      </c>
      <c r="AF39" s="53" t="s">
        <v>133</v>
      </c>
      <c r="AG39" s="54" t="s">
        <v>133</v>
      </c>
      <c r="AH39" s="55">
        <f>SUM(AH35:AH38)</f>
        <v>0</v>
      </c>
      <c r="AI39" s="51" t="str">
        <f>IF(AH39*14=0,"",AH39*14)</f>
        <v/>
      </c>
      <c r="AJ39" s="52">
        <f>SUM(AJ35:AJ38)</f>
        <v>0</v>
      </c>
      <c r="AK39" s="51" t="str">
        <f>IF(AJ39*14=0,"",AJ39*14)</f>
        <v/>
      </c>
      <c r="AL39" s="53" t="s">
        <v>133</v>
      </c>
      <c r="AM39" s="54" t="s">
        <v>133</v>
      </c>
      <c r="AN39" s="50">
        <f>SUM(AN35:AN38)</f>
        <v>0</v>
      </c>
      <c r="AO39" s="51" t="str">
        <f>IF(AN39*14=0,"",AN39*14)</f>
        <v/>
      </c>
      <c r="AP39" s="52">
        <f>SUM(AP35:AP38)</f>
        <v>0</v>
      </c>
      <c r="AQ39" s="51" t="str">
        <f>IF(AP39*14=0,"",AP39*14)</f>
        <v/>
      </c>
      <c r="AR39" s="56" t="s">
        <v>133</v>
      </c>
      <c r="AS39" s="54" t="s">
        <v>133</v>
      </c>
      <c r="AT39" s="55">
        <f>SUM(AT35:AT38)</f>
        <v>0</v>
      </c>
      <c r="AU39" s="51" t="str">
        <f>IF(AT39*14=0,"",AT39*14)</f>
        <v/>
      </c>
      <c r="AV39" s="52">
        <f>SUM(AV35:AV38)</f>
        <v>0</v>
      </c>
      <c r="AW39" s="51"/>
      <c r="AX39" s="53" t="s">
        <v>133</v>
      </c>
      <c r="AY39" s="54" t="s">
        <v>133</v>
      </c>
      <c r="AZ39" s="57" t="str">
        <f>IF(D39+J39+P39+V39=0,"",D39+J39+P39+V39)</f>
        <v/>
      </c>
      <c r="BA39" s="411" t="str">
        <f>IF((P39+V39+AB39+AH39+AN39+AT39)*14=0,"",(P39+V39+AB39+AH39+AN39+AT39)*14)</f>
        <v/>
      </c>
      <c r="BB39" s="412" t="str">
        <f>IF(F39+L39+R39+X39=0,"",F39+L39+R39+X39)</f>
        <v/>
      </c>
      <c r="BC39" s="478">
        <v>160</v>
      </c>
      <c r="BD39" s="53" t="s">
        <v>133</v>
      </c>
      <c r="BE39" s="58" t="s">
        <v>295</v>
      </c>
    </row>
    <row r="40" spans="1:59" ht="15.75" customHeight="1" thickBot="1" x14ac:dyDescent="0.35">
      <c r="A40" s="116"/>
      <c r="B40" s="117"/>
      <c r="C40" s="61" t="s">
        <v>296</v>
      </c>
      <c r="D40" s="62">
        <f>D33+D39</f>
        <v>0</v>
      </c>
      <c r="E40" s="63" t="str">
        <f>IF(D40*14=0,"",D40*14)</f>
        <v/>
      </c>
      <c r="F40" s="64">
        <f>F33+F39</f>
        <v>30</v>
      </c>
      <c r="G40" s="63">
        <f>IF(F40*14=0,"",F40*14)</f>
        <v>420</v>
      </c>
      <c r="H40" s="65" t="s">
        <v>133</v>
      </c>
      <c r="I40" s="66" t="s">
        <v>133</v>
      </c>
      <c r="J40" s="67">
        <f>J33+J39</f>
        <v>17</v>
      </c>
      <c r="K40" s="63">
        <f>IF(J40*14=0,"",J40*14)</f>
        <v>238</v>
      </c>
      <c r="L40" s="64">
        <f>L33+L39</f>
        <v>15</v>
      </c>
      <c r="M40" s="63">
        <f>IF(L40*14=0,"",L40*14)</f>
        <v>210</v>
      </c>
      <c r="N40" s="65" t="s">
        <v>133</v>
      </c>
      <c r="O40" s="66" t="s">
        <v>133</v>
      </c>
      <c r="P40" s="62">
        <f>P33+P39</f>
        <v>9</v>
      </c>
      <c r="Q40" s="63">
        <f>IF(P40*14=0,"",P40*14)</f>
        <v>126</v>
      </c>
      <c r="R40" s="64">
        <f>R33+R39</f>
        <v>22</v>
      </c>
      <c r="S40" s="63">
        <f>IF(R40*14=0,"",R40*14)</f>
        <v>308</v>
      </c>
      <c r="T40" s="68" t="s">
        <v>133</v>
      </c>
      <c r="U40" s="66" t="s">
        <v>133</v>
      </c>
      <c r="V40" s="67">
        <f>V33+V39</f>
        <v>14</v>
      </c>
      <c r="W40" s="63">
        <f>IF(V40*14=0,"",V40*14)</f>
        <v>196</v>
      </c>
      <c r="X40" s="64">
        <f>X33+X39</f>
        <v>18</v>
      </c>
      <c r="Y40" s="63">
        <f>IF(X40*14=0,"",X40*14)</f>
        <v>252</v>
      </c>
      <c r="Z40" s="65" t="s">
        <v>133</v>
      </c>
      <c r="AA40" s="66" t="s">
        <v>133</v>
      </c>
      <c r="AB40" s="62">
        <f>AB33+AB39</f>
        <v>18</v>
      </c>
      <c r="AC40" s="63">
        <f>IF(AB40*14=0,"",AB40*14)</f>
        <v>252</v>
      </c>
      <c r="AD40" s="64">
        <f>AD33+AD39</f>
        <v>12</v>
      </c>
      <c r="AE40" s="63">
        <f>IF(AD40*14=0,"",AD40*14)</f>
        <v>168</v>
      </c>
      <c r="AF40" s="65" t="s">
        <v>133</v>
      </c>
      <c r="AG40" s="66" t="s">
        <v>133</v>
      </c>
      <c r="AH40" s="67">
        <f>AH33+AH39</f>
        <v>15</v>
      </c>
      <c r="AI40" s="63">
        <f>IF(AH40*14=0,"",AH40*14)</f>
        <v>210</v>
      </c>
      <c r="AJ40" s="64">
        <f>AJ33+AJ39</f>
        <v>16</v>
      </c>
      <c r="AK40" s="63">
        <f>SUM(AK33,AK39)</f>
        <v>224</v>
      </c>
      <c r="AL40" s="65" t="s">
        <v>133</v>
      </c>
      <c r="AM40" s="66" t="s">
        <v>133</v>
      </c>
      <c r="AN40" s="62">
        <f>AN33+AN39</f>
        <v>13</v>
      </c>
      <c r="AO40" s="63">
        <f>IF(AN40*14=0,"",AN40*14)</f>
        <v>182</v>
      </c>
      <c r="AP40" s="64">
        <f>AP33+AP39</f>
        <v>17</v>
      </c>
      <c r="AQ40" s="63">
        <f>SUM(AQ33,AQ39)</f>
        <v>238</v>
      </c>
      <c r="AR40" s="68" t="s">
        <v>133</v>
      </c>
      <c r="AS40" s="66" t="s">
        <v>133</v>
      </c>
      <c r="AT40" s="67">
        <f>AT33+AT39</f>
        <v>9</v>
      </c>
      <c r="AU40" s="63">
        <f>IF(AT40*14=0,"",AT40*14)</f>
        <v>126</v>
      </c>
      <c r="AV40" s="64">
        <f>AV33+AV39</f>
        <v>20</v>
      </c>
      <c r="AW40" s="63">
        <f>SUM(AW33,AW39)</f>
        <v>317</v>
      </c>
      <c r="AX40" s="65" t="s">
        <v>133</v>
      </c>
      <c r="AY40" s="66" t="s">
        <v>133</v>
      </c>
      <c r="AZ40" s="69">
        <f>IF(D40+J40+P40+V40+AB40+AN40+AT40+AH40=0,"",D40+J40+P40+V40+AB40+AN40+AT40+AH40)</f>
        <v>95</v>
      </c>
      <c r="BA40" s="57" t="e">
        <f>IF(E40+K40+Q40+W40+AC40+AO40+AU40+AI40=0,"",E40+K40+Q40+W40+AC40+AO40+AU40+AI40)</f>
        <v>#VALUE!</v>
      </c>
      <c r="BB40" s="57">
        <f>IF(F40+L40+R40+X40+AD40+AP40+AV40+AJ40=0,"",F40+L40+R40+X40+AD40+AP40+AV40+AJ40)</f>
        <v>150</v>
      </c>
      <c r="BC40" s="85">
        <f>IF((L40+F40+R40+X40+AD40+AJ40+AP40+AV40)*14=0,"",(L40+F40+R40+X40+AD40+AJ40+AP40+AV40)*14)</f>
        <v>2100</v>
      </c>
      <c r="BD40" s="65" t="s">
        <v>133</v>
      </c>
      <c r="BE40" s="413" t="s">
        <v>295</v>
      </c>
    </row>
    <row r="41" spans="1:59" ht="15.75" customHeight="1" thickTop="1" x14ac:dyDescent="0.2">
      <c r="A41" s="728" t="s">
        <v>224</v>
      </c>
      <c r="B41" s="729"/>
      <c r="C41" s="730"/>
      <c r="D41" s="730"/>
      <c r="E41" s="730"/>
      <c r="F41" s="730"/>
      <c r="G41" s="730"/>
      <c r="H41" s="730"/>
      <c r="I41" s="730"/>
      <c r="J41" s="730"/>
      <c r="K41" s="730"/>
      <c r="L41" s="730"/>
      <c r="M41" s="730"/>
      <c r="N41" s="730"/>
      <c r="O41" s="730"/>
      <c r="P41" s="730"/>
      <c r="Q41" s="730"/>
      <c r="R41" s="730"/>
      <c r="S41" s="730"/>
      <c r="T41" s="730"/>
      <c r="U41" s="730"/>
      <c r="V41" s="730"/>
      <c r="W41" s="730"/>
      <c r="X41" s="730"/>
      <c r="Y41" s="730"/>
      <c r="Z41" s="730"/>
      <c r="AA41" s="730"/>
      <c r="AB41" s="479"/>
      <c r="AC41" s="479"/>
      <c r="AD41" s="479"/>
      <c r="AE41" s="479"/>
      <c r="AF41" s="479"/>
      <c r="AG41" s="479"/>
      <c r="AH41" s="479"/>
      <c r="AI41" s="479"/>
      <c r="AJ41" s="479"/>
      <c r="AK41" s="479"/>
      <c r="AL41" s="479"/>
      <c r="AM41" s="479"/>
      <c r="AN41" s="479"/>
      <c r="AO41" s="479"/>
      <c r="AP41" s="479"/>
      <c r="AQ41" s="479"/>
      <c r="AR41" s="479"/>
      <c r="AS41" s="479"/>
      <c r="AT41" s="479"/>
      <c r="AU41" s="479"/>
      <c r="AV41" s="479"/>
      <c r="AW41" s="479"/>
      <c r="AX41" s="479"/>
      <c r="AY41" s="479"/>
      <c r="AZ41" s="480"/>
      <c r="BA41" s="481"/>
      <c r="BB41" s="481"/>
      <c r="BC41" s="481"/>
      <c r="BD41" s="481"/>
      <c r="BE41" s="482"/>
    </row>
    <row r="42" spans="1:59" ht="15.75" customHeight="1" x14ac:dyDescent="0.3">
      <c r="A42" s="483"/>
      <c r="B42" s="290"/>
      <c r="C42" s="484" t="s">
        <v>225</v>
      </c>
      <c r="D42" s="422"/>
      <c r="E42" s="423"/>
      <c r="F42" s="423"/>
      <c r="G42" s="423"/>
      <c r="H42" s="399"/>
      <c r="I42" s="424" t="str">
        <f>IF(COUNTIF(I12:I40,"A")=0,"",COUNTIF(I12:I40,"A"))</f>
        <v/>
      </c>
      <c r="J42" s="422"/>
      <c r="K42" s="423"/>
      <c r="L42" s="423"/>
      <c r="M42" s="423"/>
      <c r="N42" s="399"/>
      <c r="O42" s="424" t="str">
        <f>IF(COUNTIF(O12:O40,"A")=0,"",COUNTIF(O12:O40,"A"))</f>
        <v/>
      </c>
      <c r="P42" s="422"/>
      <c r="Q42" s="423"/>
      <c r="R42" s="423"/>
      <c r="S42" s="423"/>
      <c r="T42" s="399"/>
      <c r="U42" s="424" t="str">
        <f>IF(COUNTIF(U12:U40,"A")=0,"",COUNTIF(U12:U40,"A"))</f>
        <v/>
      </c>
      <c r="V42" s="422"/>
      <c r="W42" s="423"/>
      <c r="X42" s="423"/>
      <c r="Y42" s="423"/>
      <c r="Z42" s="399"/>
      <c r="AA42" s="424" t="str">
        <f>IF(COUNTIF(AA12:AA40,"A")=0,"",COUNTIF(AA12:AA40,"A"))</f>
        <v/>
      </c>
      <c r="AB42" s="422"/>
      <c r="AC42" s="423"/>
      <c r="AD42" s="423"/>
      <c r="AE42" s="423"/>
      <c r="AF42" s="399"/>
      <c r="AG42" s="424" t="str">
        <f>IF(COUNTIF(AG12:AG40,"A")=0,"",COUNTIF(AG12:AG40,"A"))</f>
        <v/>
      </c>
      <c r="AH42" s="422"/>
      <c r="AI42" s="423"/>
      <c r="AJ42" s="423"/>
      <c r="AK42" s="423"/>
      <c r="AL42" s="399"/>
      <c r="AM42" s="424" t="str">
        <f>IF(COUNTIF(AM12:AM40,"A")=0,"",COUNTIF(AM12:AM40,"A"))</f>
        <v/>
      </c>
      <c r="AN42" s="422"/>
      <c r="AO42" s="423"/>
      <c r="AP42" s="423"/>
      <c r="AQ42" s="423"/>
      <c r="AR42" s="399"/>
      <c r="AS42" s="424" t="str">
        <f>IF(COUNTIF(AS12:AS40,"A")=0,"",COUNTIF(AS12:AS40,"A"))</f>
        <v/>
      </c>
      <c r="AT42" s="422"/>
      <c r="AU42" s="423"/>
      <c r="AV42" s="423"/>
      <c r="AW42" s="423"/>
      <c r="AX42" s="399"/>
      <c r="AY42" s="424" t="str">
        <f>IF(COUNTIF(AY12:AY40,"A")=0,"",COUNTIF(AY12:AY40,"A"))</f>
        <v/>
      </c>
      <c r="AZ42" s="315"/>
      <c r="BA42" s="423"/>
      <c r="BB42" s="423"/>
      <c r="BC42" s="423"/>
      <c r="BD42" s="399"/>
      <c r="BE42" s="426" t="str">
        <f t="shared" ref="BE42:BE54" si="23">IF(SUM(I42:AY42)=0,"",SUM(I42:AY42))</f>
        <v/>
      </c>
    </row>
    <row r="43" spans="1:59" ht="15.75" customHeight="1" x14ac:dyDescent="0.3">
      <c r="A43" s="483"/>
      <c r="B43" s="290"/>
      <c r="C43" s="484" t="s">
        <v>226</v>
      </c>
      <c r="D43" s="422"/>
      <c r="E43" s="423"/>
      <c r="F43" s="423"/>
      <c r="G43" s="423"/>
      <c r="H43" s="399"/>
      <c r="I43" s="424" t="str">
        <f>IF(COUNTIF(I12:I40,"B")=0,"",COUNTIF(I12:I40,"B"))</f>
        <v/>
      </c>
      <c r="J43" s="422"/>
      <c r="K43" s="423"/>
      <c r="L43" s="423"/>
      <c r="M43" s="423"/>
      <c r="N43" s="399"/>
      <c r="O43" s="424" t="str">
        <f>IF(COUNTIF(O12:O40,"B")=0,"",COUNTIF(O12:O40,"B"))</f>
        <v/>
      </c>
      <c r="P43" s="422"/>
      <c r="Q43" s="423"/>
      <c r="R43" s="423"/>
      <c r="S43" s="423"/>
      <c r="T43" s="399"/>
      <c r="U43" s="424" t="str">
        <f>IF(COUNTIF(U12:U40,"B")=0,"",COUNTIF(U12:U40,"B"))</f>
        <v/>
      </c>
      <c r="V43" s="422"/>
      <c r="W43" s="423"/>
      <c r="X43" s="423"/>
      <c r="Y43" s="423"/>
      <c r="Z43" s="399"/>
      <c r="AA43" s="424" t="str">
        <f>IF(COUNTIF(AA12:AA40,"B")=0,"",COUNTIF(AA12:AA40,"B"))</f>
        <v/>
      </c>
      <c r="AB43" s="422"/>
      <c r="AC43" s="423"/>
      <c r="AD43" s="423"/>
      <c r="AE43" s="423"/>
      <c r="AF43" s="399"/>
      <c r="AG43" s="424" t="str">
        <f>IF(COUNTIF(AG12:AG40,"B")=0,"",COUNTIF(AG12:AG40,"B"))</f>
        <v/>
      </c>
      <c r="AH43" s="422"/>
      <c r="AI43" s="423"/>
      <c r="AJ43" s="423"/>
      <c r="AK43" s="423"/>
      <c r="AL43" s="399"/>
      <c r="AM43" s="424" t="str">
        <f>IF(COUNTIF(AM12:AM40,"B")=0,"",COUNTIF(AM12:AM40,"B"))</f>
        <v/>
      </c>
      <c r="AN43" s="422"/>
      <c r="AO43" s="423"/>
      <c r="AP43" s="423"/>
      <c r="AQ43" s="423"/>
      <c r="AR43" s="399"/>
      <c r="AS43" s="424" t="str">
        <f>IF(COUNTIF(AS12:AS40,"B")=0,"",COUNTIF(AS12:AS40,"B"))</f>
        <v/>
      </c>
      <c r="AT43" s="422"/>
      <c r="AU43" s="423"/>
      <c r="AV43" s="423"/>
      <c r="AW43" s="423"/>
      <c r="AX43" s="399"/>
      <c r="AY43" s="424" t="str">
        <f>IF(COUNTIF(AY12:AY40,"B")=0,"",COUNTIF(AY12:AY40,"B"))</f>
        <v/>
      </c>
      <c r="AZ43" s="315"/>
      <c r="BA43" s="423"/>
      <c r="BB43" s="423"/>
      <c r="BC43" s="423"/>
      <c r="BD43" s="399"/>
      <c r="BE43" s="426" t="str">
        <f t="shared" si="23"/>
        <v/>
      </c>
    </row>
    <row r="44" spans="1:59" ht="15.75" customHeight="1" x14ac:dyDescent="0.3">
      <c r="A44" s="483"/>
      <c r="B44" s="290"/>
      <c r="C44" s="484" t="s">
        <v>227</v>
      </c>
      <c r="D44" s="422"/>
      <c r="E44" s="423"/>
      <c r="F44" s="423"/>
      <c r="G44" s="423"/>
      <c r="H44" s="399"/>
      <c r="I44" s="424" t="str">
        <f>IF(COUNTIF(I12:I40,"ÉÉ")=0,"",COUNTIF(I12:I40,"ÉÉ"))</f>
        <v/>
      </c>
      <c r="J44" s="422"/>
      <c r="K44" s="423"/>
      <c r="L44" s="423"/>
      <c r="M44" s="423"/>
      <c r="N44" s="399"/>
      <c r="O44" s="424" t="str">
        <f>IF(COUNTIF(O12:O40,"ÉÉ")=0,"",COUNTIF(O12:O40,"ÉÉ"))</f>
        <v/>
      </c>
      <c r="P44" s="422"/>
      <c r="Q44" s="423"/>
      <c r="R44" s="423"/>
      <c r="S44" s="423"/>
      <c r="T44" s="399"/>
      <c r="U44" s="424" t="str">
        <f>IF(COUNTIF(U12:U40,"ÉÉ")=0,"",COUNTIF(U12:U40,"ÉÉ"))</f>
        <v/>
      </c>
      <c r="V44" s="422"/>
      <c r="W44" s="423"/>
      <c r="X44" s="423"/>
      <c r="Y44" s="423"/>
      <c r="Z44" s="399"/>
      <c r="AA44" s="424" t="str">
        <f>IF(COUNTIF(AA12:AA40,"ÉÉ")=0,"",COUNTIF(AA12:AA40,"ÉÉ"))</f>
        <v/>
      </c>
      <c r="AB44" s="422"/>
      <c r="AC44" s="423"/>
      <c r="AD44" s="423"/>
      <c r="AE44" s="423"/>
      <c r="AF44" s="399"/>
      <c r="AG44" s="424">
        <f>IF(COUNTIF(AG12:AG40,"ÉÉ")=0,"",COUNTIF(AG12:AG40,"ÉÉ"))</f>
        <v>1</v>
      </c>
      <c r="AH44" s="422"/>
      <c r="AI44" s="423"/>
      <c r="AJ44" s="423"/>
      <c r="AK44" s="423"/>
      <c r="AL44" s="399"/>
      <c r="AM44" s="424" t="str">
        <f>IF(COUNTIF(AM12:AM40,"ÉÉ")=0,"",COUNTIF(AM12:AM40,"ÉÉ"))</f>
        <v/>
      </c>
      <c r="AN44" s="422"/>
      <c r="AO44" s="423"/>
      <c r="AP44" s="423"/>
      <c r="AQ44" s="423"/>
      <c r="AR44" s="399"/>
      <c r="AS44" s="424" t="str">
        <f>IF(COUNTIF(AS12:AS40,"ÉÉ")=0,"",COUNTIF(AS12:AS40,"ÉÉ"))</f>
        <v/>
      </c>
      <c r="AT44" s="422"/>
      <c r="AU44" s="423"/>
      <c r="AV44" s="423"/>
      <c r="AW44" s="423"/>
      <c r="AX44" s="399"/>
      <c r="AY44" s="424" t="str">
        <f>IF(COUNTIF(AY12:AY40,"ÉÉ")=0,"",COUNTIF(AY12:AY40,"ÉÉ"))</f>
        <v/>
      </c>
      <c r="AZ44" s="315"/>
      <c r="BA44" s="423"/>
      <c r="BB44" s="423"/>
      <c r="BC44" s="423"/>
      <c r="BD44" s="399"/>
      <c r="BE44" s="426">
        <f t="shared" si="23"/>
        <v>1</v>
      </c>
    </row>
    <row r="45" spans="1:59" ht="15.75" customHeight="1" x14ac:dyDescent="0.3">
      <c r="A45" s="483"/>
      <c r="B45" s="290"/>
      <c r="C45" s="484" t="s">
        <v>228</v>
      </c>
      <c r="D45" s="427"/>
      <c r="E45" s="428"/>
      <c r="F45" s="428"/>
      <c r="G45" s="428"/>
      <c r="H45" s="429"/>
      <c r="I45" s="424" t="str">
        <f>IF(COUNTIF(I12:I40,"ÉÉ(Z)")=0,"",COUNTIF(I12:I40,"ÉÉ(Z)"))</f>
        <v/>
      </c>
      <c r="J45" s="427"/>
      <c r="K45" s="428"/>
      <c r="L45" s="428"/>
      <c r="M45" s="428"/>
      <c r="N45" s="429"/>
      <c r="O45" s="424" t="str">
        <f>IF(COUNTIF(O12:O40,"ÉÉ(Z)")=0,"",COUNTIF(O12:O40,"ÉÉ(Z)"))</f>
        <v/>
      </c>
      <c r="P45" s="427"/>
      <c r="Q45" s="428"/>
      <c r="R45" s="428"/>
      <c r="S45" s="428"/>
      <c r="T45" s="429"/>
      <c r="U45" s="424" t="str">
        <f>IF(COUNTIF(U12:U40,"ÉÉ(Z)")=0,"",COUNTIF(U12:U40,"ÉÉ(Z)"))</f>
        <v/>
      </c>
      <c r="V45" s="427"/>
      <c r="W45" s="428"/>
      <c r="X45" s="428"/>
      <c r="Y45" s="428"/>
      <c r="Z45" s="429"/>
      <c r="AA45" s="424" t="str">
        <f>IF(COUNTIF(AA12:AA40,"ÉÉ(Z)")=0,"",COUNTIF(AA12:AA40,"ÉÉ(Z)"))</f>
        <v/>
      </c>
      <c r="AB45" s="427"/>
      <c r="AC45" s="428"/>
      <c r="AD45" s="428"/>
      <c r="AE45" s="428"/>
      <c r="AF45" s="429"/>
      <c r="AG45" s="424" t="str">
        <f>IF(COUNTIF(AG12:AG40,"ÉÉ(Z)")=0,"",COUNTIF(AG12:AG40,"ÉÉ(Z)"))</f>
        <v/>
      </c>
      <c r="AH45" s="427"/>
      <c r="AI45" s="428"/>
      <c r="AJ45" s="428"/>
      <c r="AK45" s="428"/>
      <c r="AL45" s="429"/>
      <c r="AM45" s="424" t="str">
        <f>IF(COUNTIF(AM12:AM40,"ÉÉ(Z)")=0,"",COUNTIF(AM12:AM40,"ÉÉ(Z)"))</f>
        <v/>
      </c>
      <c r="AN45" s="427"/>
      <c r="AO45" s="428"/>
      <c r="AP45" s="428"/>
      <c r="AQ45" s="428"/>
      <c r="AR45" s="429"/>
      <c r="AS45" s="424" t="str">
        <f>IF(COUNTIF(AS12:AS40,"ÉÉ(Z)")=0,"",COUNTIF(AS12:AS40,"ÉÉ(Z)"))</f>
        <v/>
      </c>
      <c r="AT45" s="427"/>
      <c r="AU45" s="428"/>
      <c r="AV45" s="428"/>
      <c r="AW45" s="428"/>
      <c r="AX45" s="429"/>
      <c r="AY45" s="424" t="str">
        <f>IF(COUNTIF(AY12:AY40,"ÉÉ(Z)")=0,"",COUNTIF(AY12:AY40,"ÉÉ(Z)"))</f>
        <v/>
      </c>
      <c r="AZ45" s="322"/>
      <c r="BA45" s="428"/>
      <c r="BB45" s="428"/>
      <c r="BC45" s="428"/>
      <c r="BD45" s="429"/>
      <c r="BE45" s="426" t="str">
        <f t="shared" si="23"/>
        <v/>
      </c>
    </row>
    <row r="46" spans="1:59" ht="15.75" customHeight="1" x14ac:dyDescent="0.3">
      <c r="A46" s="483"/>
      <c r="B46" s="290"/>
      <c r="C46" s="484" t="s">
        <v>229</v>
      </c>
      <c r="D46" s="422"/>
      <c r="E46" s="423"/>
      <c r="F46" s="423"/>
      <c r="G46" s="423"/>
      <c r="H46" s="399"/>
      <c r="I46" s="424" t="str">
        <f>IF(COUNTIF(I12:I40,"GYJ")=0,"",COUNTIF(I12:I40,"GYJ"))</f>
        <v/>
      </c>
      <c r="J46" s="422"/>
      <c r="K46" s="423"/>
      <c r="L46" s="423"/>
      <c r="M46" s="423"/>
      <c r="N46" s="399"/>
      <c r="O46" s="424" t="str">
        <f>IF(COUNTIF(O12:O40,"GYJ")=0,"",COUNTIF(O12:O40,"GYJ"))</f>
        <v/>
      </c>
      <c r="P46" s="422"/>
      <c r="Q46" s="423"/>
      <c r="R46" s="423"/>
      <c r="S46" s="423"/>
      <c r="T46" s="399"/>
      <c r="U46" s="424" t="str">
        <f>IF(COUNTIF(U12:U40,"GYJ")=0,"",COUNTIF(U12:U40,"GYJ"))</f>
        <v/>
      </c>
      <c r="V46" s="422"/>
      <c r="W46" s="423"/>
      <c r="X46" s="423"/>
      <c r="Y46" s="423"/>
      <c r="Z46" s="399"/>
      <c r="AA46" s="424" t="str">
        <f>IF(COUNTIF(AA12:AA40,"GYJ")=0,"",COUNTIF(AA12:AA40,"GYJ"))</f>
        <v/>
      </c>
      <c r="AB46" s="422"/>
      <c r="AC46" s="423"/>
      <c r="AD46" s="423"/>
      <c r="AE46" s="423"/>
      <c r="AF46" s="399"/>
      <c r="AG46" s="424">
        <f>IF(COUNTIF(AG12:AG40,"GYJ")=0,"",COUNTIF(AG12:AG40,"GYJ"))</f>
        <v>3</v>
      </c>
      <c r="AH46" s="422"/>
      <c r="AI46" s="423"/>
      <c r="AJ46" s="423"/>
      <c r="AK46" s="423"/>
      <c r="AL46" s="399"/>
      <c r="AM46" s="424">
        <f>IF(COUNTIF(AM12:AM40,"GYJ")=0,"",COUNTIF(AM12:AM40,"GYJ"))</f>
        <v>2</v>
      </c>
      <c r="AN46" s="422"/>
      <c r="AO46" s="423"/>
      <c r="AP46" s="423"/>
      <c r="AQ46" s="423"/>
      <c r="AR46" s="399"/>
      <c r="AS46" s="424">
        <f>IF(COUNTIF(AS12:AS40,"GYJ")=0,"",COUNTIF(AS12:AS40,"GYJ"))</f>
        <v>3</v>
      </c>
      <c r="AT46" s="422"/>
      <c r="AU46" s="423"/>
      <c r="AV46" s="423"/>
      <c r="AW46" s="423"/>
      <c r="AX46" s="399"/>
      <c r="AY46" s="424">
        <f>IF(COUNTIF(AY12:AY40,"GYJ")=0,"",COUNTIF(AY12:AY40,"GYJ"))</f>
        <v>3</v>
      </c>
      <c r="AZ46" s="315"/>
      <c r="BA46" s="423"/>
      <c r="BB46" s="423"/>
      <c r="BC46" s="423"/>
      <c r="BD46" s="399"/>
      <c r="BE46" s="426">
        <f t="shared" si="23"/>
        <v>11</v>
      </c>
    </row>
    <row r="47" spans="1:59" ht="15.75" customHeight="1" x14ac:dyDescent="0.25">
      <c r="A47" s="483"/>
      <c r="B47" s="485"/>
      <c r="C47" s="484" t="s">
        <v>230</v>
      </c>
      <c r="D47" s="422"/>
      <c r="E47" s="423"/>
      <c r="F47" s="423"/>
      <c r="G47" s="423"/>
      <c r="H47" s="399"/>
      <c r="I47" s="424" t="str">
        <f>IF(COUNTIF(I12:I40,"GYJ(Z)")=0,"",COUNTIF(I12:I40,"GYJ(Z)"))</f>
        <v/>
      </c>
      <c r="J47" s="422"/>
      <c r="K47" s="423"/>
      <c r="L47" s="423"/>
      <c r="M47" s="423"/>
      <c r="N47" s="399"/>
      <c r="O47" s="424" t="str">
        <f>IF(COUNTIF(O12:O40,"GYJ(Z)")=0,"",COUNTIF(O12:O40,"GYJ(Z)"))</f>
        <v/>
      </c>
      <c r="P47" s="422"/>
      <c r="Q47" s="423"/>
      <c r="R47" s="423"/>
      <c r="S47" s="423"/>
      <c r="T47" s="399"/>
      <c r="U47" s="424" t="str">
        <f>IF(COUNTIF(U12:U40,"GYJ(Z)")=0,"",COUNTIF(U12:U40,"GYJ(Z)"))</f>
        <v/>
      </c>
      <c r="V47" s="422"/>
      <c r="W47" s="423"/>
      <c r="X47" s="423"/>
      <c r="Y47" s="423"/>
      <c r="Z47" s="399"/>
      <c r="AA47" s="424" t="str">
        <f>IF(COUNTIF(AA12:AA40,"GYJ(Z)")=0,"",COUNTIF(AA12:AA40,"GYJ(Z)"))</f>
        <v/>
      </c>
      <c r="AB47" s="422"/>
      <c r="AC47" s="423"/>
      <c r="AD47" s="423"/>
      <c r="AE47" s="423"/>
      <c r="AF47" s="399"/>
      <c r="AG47" s="424" t="str">
        <f>IF(COUNTIF(AG12:AG40,"GYJ(Z)")=0,"",COUNTIF(AG12:AG40,"GYJ(Z)"))</f>
        <v/>
      </c>
      <c r="AH47" s="422"/>
      <c r="AI47" s="423"/>
      <c r="AJ47" s="423"/>
      <c r="AK47" s="423"/>
      <c r="AL47" s="399"/>
      <c r="AM47" s="424" t="str">
        <f>IF(COUNTIF(AM12:AM40,"GYJ(Z)")=0,"",COUNTIF(AM12:AM40,"GYJ(Z)"))</f>
        <v/>
      </c>
      <c r="AN47" s="422"/>
      <c r="AO47" s="423"/>
      <c r="AP47" s="423"/>
      <c r="AQ47" s="423"/>
      <c r="AR47" s="399"/>
      <c r="AS47" s="424" t="str">
        <f>IF(COUNTIF(AS12:AS40,"GYJ(Z)")=0,"",COUNTIF(AS12:AS40,"GYJ(Z)"))</f>
        <v/>
      </c>
      <c r="AT47" s="422"/>
      <c r="AU47" s="423"/>
      <c r="AV47" s="423"/>
      <c r="AW47" s="423"/>
      <c r="AX47" s="399"/>
      <c r="AY47" s="424" t="str">
        <f>IF(COUNTIF(AY12:AY40,"GYJ(Z)")=0,"",COUNTIF(AY12:AY40,"GYJ(Z)"))</f>
        <v/>
      </c>
      <c r="AZ47" s="315"/>
      <c r="BA47" s="423"/>
      <c r="BB47" s="423"/>
      <c r="BC47" s="423"/>
      <c r="BD47" s="399"/>
      <c r="BE47" s="426" t="str">
        <f t="shared" si="23"/>
        <v/>
      </c>
    </row>
    <row r="48" spans="1:59" ht="15.75" customHeight="1" x14ac:dyDescent="0.3">
      <c r="A48" s="483"/>
      <c r="B48" s="290"/>
      <c r="C48" s="432" t="s">
        <v>231</v>
      </c>
      <c r="D48" s="422"/>
      <c r="E48" s="423"/>
      <c r="F48" s="423"/>
      <c r="G48" s="423"/>
      <c r="H48" s="399"/>
      <c r="I48" s="424" t="str">
        <f>IF(COUNTIF(I12:I40,"K")=0,"",COUNTIF(I12:I40,"K"))</f>
        <v/>
      </c>
      <c r="J48" s="422"/>
      <c r="K48" s="423"/>
      <c r="L48" s="423"/>
      <c r="M48" s="423"/>
      <c r="N48" s="399"/>
      <c r="O48" s="424" t="str">
        <f>IF(COUNTIF(O12:O40,"K")=0,"",COUNTIF(O12:O40,"K"))</f>
        <v/>
      </c>
      <c r="P48" s="422"/>
      <c r="Q48" s="423"/>
      <c r="R48" s="423"/>
      <c r="S48" s="423"/>
      <c r="T48" s="399"/>
      <c r="U48" s="424" t="str">
        <f>IF(COUNTIF(U12:U40,"K")=0,"",COUNTIF(U12:U40,"K"))</f>
        <v/>
      </c>
      <c r="V48" s="422"/>
      <c r="W48" s="423"/>
      <c r="X48" s="423"/>
      <c r="Y48" s="423"/>
      <c r="Z48" s="399"/>
      <c r="AA48" s="424" t="str">
        <f>IF(COUNTIF(AA12:AA40,"K")=0,"",COUNTIF(AA12:AA40,"K"))</f>
        <v/>
      </c>
      <c r="AB48" s="422"/>
      <c r="AC48" s="423"/>
      <c r="AD48" s="423"/>
      <c r="AE48" s="423"/>
      <c r="AF48" s="399"/>
      <c r="AG48" s="424">
        <f>IF(COUNTIF(AG12:AG40,"K")=0,"",COUNTIF(AG12:AG40,"K"))</f>
        <v>1</v>
      </c>
      <c r="AH48" s="422"/>
      <c r="AI48" s="423"/>
      <c r="AJ48" s="423"/>
      <c r="AK48" s="423"/>
      <c r="AL48" s="399"/>
      <c r="AM48" s="424">
        <f>IF(COUNTIF(AM12:AM40,"K")=0,"",COUNTIF(AM12:AM40,"K"))</f>
        <v>1</v>
      </c>
      <c r="AN48" s="422"/>
      <c r="AO48" s="423"/>
      <c r="AP48" s="423"/>
      <c r="AQ48" s="423"/>
      <c r="AR48" s="399"/>
      <c r="AS48" s="424" t="str">
        <f>IF(COUNTIF(AS12:AS40,"K")=0,"",COUNTIF(AS12:AS40,"K"))</f>
        <v/>
      </c>
      <c r="AT48" s="422"/>
      <c r="AU48" s="423"/>
      <c r="AV48" s="423"/>
      <c r="AW48" s="423"/>
      <c r="AX48" s="399"/>
      <c r="AY48" s="424" t="str">
        <f>IF(COUNTIF(AY12:AY40,"K")=0,"",COUNTIF(AY12:AY40,"K"))</f>
        <v/>
      </c>
      <c r="AZ48" s="315"/>
      <c r="BA48" s="423"/>
      <c r="BB48" s="423"/>
      <c r="BC48" s="423"/>
      <c r="BD48" s="399"/>
      <c r="BE48" s="426">
        <f t="shared" si="23"/>
        <v>2</v>
      </c>
    </row>
    <row r="49" spans="1:57" ht="15.75" customHeight="1" x14ac:dyDescent="0.3">
      <c r="A49" s="483"/>
      <c r="B49" s="290"/>
      <c r="C49" s="432" t="s">
        <v>232</v>
      </c>
      <c r="D49" s="422"/>
      <c r="E49" s="423"/>
      <c r="F49" s="423"/>
      <c r="G49" s="423"/>
      <c r="H49" s="399"/>
      <c r="I49" s="424" t="str">
        <f>IF(COUNTIF(I12:I40,"K(Z)")=0,"",COUNTIF(I12:I40,"K(Z)"))</f>
        <v/>
      </c>
      <c r="J49" s="422"/>
      <c r="K49" s="423"/>
      <c r="L49" s="423"/>
      <c r="M49" s="423"/>
      <c r="N49" s="399"/>
      <c r="O49" s="424" t="str">
        <f>IF(COUNTIF(O12:O40,"K(Z)")=0,"",COUNTIF(O12:O40,"K(Z)"))</f>
        <v/>
      </c>
      <c r="P49" s="422"/>
      <c r="Q49" s="423"/>
      <c r="R49" s="423"/>
      <c r="S49" s="423"/>
      <c r="T49" s="399"/>
      <c r="U49" s="424" t="str">
        <f>IF(COUNTIF(U12:U40,"K(Z)")=0,"",COUNTIF(U12:U40,"K(Z)"))</f>
        <v/>
      </c>
      <c r="V49" s="422"/>
      <c r="W49" s="423"/>
      <c r="X49" s="423"/>
      <c r="Y49" s="423"/>
      <c r="Z49" s="399"/>
      <c r="AA49" s="424" t="str">
        <f>IF(COUNTIF(AA12:AA40,"K(Z)")=0,"",COUNTIF(AA12:AA40,"K(Z)"))</f>
        <v/>
      </c>
      <c r="AB49" s="422"/>
      <c r="AC49" s="423"/>
      <c r="AD49" s="423"/>
      <c r="AE49" s="423"/>
      <c r="AF49" s="399"/>
      <c r="AG49" s="424">
        <f>IF(COUNTIF(AG12:AG40,"K(Z)")=0,"",COUNTIF(AG12:AG40,"K(Z)"))</f>
        <v>1</v>
      </c>
      <c r="AH49" s="422"/>
      <c r="AI49" s="423"/>
      <c r="AJ49" s="423"/>
      <c r="AK49" s="423"/>
      <c r="AL49" s="399"/>
      <c r="AM49" s="424">
        <f>IF(COUNTIF(AM12:AM40,"K(Z)")=0,"",COUNTIF(AM12:AM40,"K(Z)"))</f>
        <v>2</v>
      </c>
      <c r="AN49" s="422"/>
      <c r="AO49" s="423"/>
      <c r="AP49" s="423"/>
      <c r="AQ49" s="423"/>
      <c r="AR49" s="399"/>
      <c r="AS49" s="424">
        <f>IF(COUNTIF(AS12:AS40,"K(Z)")=0,"",COUNTIF(AS12:AS40,"K(Z)"))</f>
        <v>1</v>
      </c>
      <c r="AT49" s="422"/>
      <c r="AU49" s="423"/>
      <c r="AV49" s="423"/>
      <c r="AW49" s="423"/>
      <c r="AX49" s="399"/>
      <c r="AY49" s="424">
        <f>IF(COUNTIF(AY12:AY40,"K(Z)")=0,"",COUNTIF(AY12:AY40,"K(Z)"))</f>
        <v>2</v>
      </c>
      <c r="AZ49" s="315"/>
      <c r="BA49" s="423"/>
      <c r="BB49" s="423"/>
      <c r="BC49" s="423"/>
      <c r="BD49" s="399"/>
      <c r="BE49" s="426">
        <f t="shared" si="23"/>
        <v>6</v>
      </c>
    </row>
    <row r="50" spans="1:57" ht="15.75" customHeight="1" x14ac:dyDescent="0.3">
      <c r="A50" s="483"/>
      <c r="B50" s="290"/>
      <c r="C50" s="484" t="s">
        <v>233</v>
      </c>
      <c r="D50" s="422"/>
      <c r="E50" s="423"/>
      <c r="F50" s="423"/>
      <c r="G50" s="423"/>
      <c r="H50" s="399"/>
      <c r="I50" s="424" t="str">
        <f>IF(COUNTIF(I12:I40,"AV")=0,"",COUNTIF(I12:I40,"AV"))</f>
        <v/>
      </c>
      <c r="J50" s="422"/>
      <c r="K50" s="423"/>
      <c r="L50" s="423"/>
      <c r="M50" s="423"/>
      <c r="N50" s="399"/>
      <c r="O50" s="424" t="str">
        <f>IF(COUNTIF(O12:O40,"AV")=0,"",COUNTIF(O12:O40,"AV"))</f>
        <v/>
      </c>
      <c r="P50" s="422"/>
      <c r="Q50" s="423"/>
      <c r="R50" s="423"/>
      <c r="S50" s="423"/>
      <c r="T50" s="399"/>
      <c r="U50" s="424" t="str">
        <f>IF(COUNTIF(U12:U40,"AV")=0,"",COUNTIF(U12:U40,"AV"))</f>
        <v/>
      </c>
      <c r="V50" s="422"/>
      <c r="W50" s="423"/>
      <c r="X50" s="423"/>
      <c r="Y50" s="423"/>
      <c r="Z50" s="399"/>
      <c r="AA50" s="424" t="str">
        <f>IF(COUNTIF(AA12:AA40,"AV")=0,"",COUNTIF(AA12:AA40,"AV"))</f>
        <v/>
      </c>
      <c r="AB50" s="422"/>
      <c r="AC50" s="423"/>
      <c r="AD50" s="423"/>
      <c r="AE50" s="423"/>
      <c r="AF50" s="399"/>
      <c r="AG50" s="424" t="str">
        <f>IF(COUNTIF(AG12:AG40,"AV")=0,"",COUNTIF(AG12:AG40,"AV"))</f>
        <v/>
      </c>
      <c r="AH50" s="422"/>
      <c r="AI50" s="423"/>
      <c r="AJ50" s="423"/>
      <c r="AK50" s="423"/>
      <c r="AL50" s="399"/>
      <c r="AM50" s="424" t="str">
        <f>IF(COUNTIF(AM12:AM40,"AV")=0,"",COUNTIF(AM12:AM40,"AV"))</f>
        <v/>
      </c>
      <c r="AN50" s="422"/>
      <c r="AO50" s="423"/>
      <c r="AP50" s="423"/>
      <c r="AQ50" s="423"/>
      <c r="AR50" s="399"/>
      <c r="AS50" s="424" t="str">
        <f>IF(COUNTIF(AS12:AS40,"AV")=0,"",COUNTIF(AS12:AS40,"AV"))</f>
        <v/>
      </c>
      <c r="AT50" s="422"/>
      <c r="AU50" s="423"/>
      <c r="AV50" s="423"/>
      <c r="AW50" s="423"/>
      <c r="AX50" s="399"/>
      <c r="AY50" s="424" t="str">
        <f>IF(COUNTIF(AY12:AY40,"AV")=0,"",COUNTIF(AY12:AY40,"AV"))</f>
        <v/>
      </c>
      <c r="AZ50" s="315"/>
      <c r="BA50" s="423"/>
      <c r="BB50" s="423"/>
      <c r="BC50" s="423"/>
      <c r="BD50" s="399"/>
      <c r="BE50" s="426" t="str">
        <f t="shared" si="23"/>
        <v/>
      </c>
    </row>
    <row r="51" spans="1:57" ht="15.75" customHeight="1" x14ac:dyDescent="0.3">
      <c r="A51" s="483"/>
      <c r="B51" s="290"/>
      <c r="C51" s="484" t="s">
        <v>234</v>
      </c>
      <c r="D51" s="422"/>
      <c r="E51" s="423"/>
      <c r="F51" s="423"/>
      <c r="G51" s="423"/>
      <c r="H51" s="399"/>
      <c r="I51" s="424" t="str">
        <f>IF(COUNTIF(I12:I40,"KV")=0,"",COUNTIF(I12:I40,"KV"))</f>
        <v/>
      </c>
      <c r="J51" s="422"/>
      <c r="K51" s="423"/>
      <c r="L51" s="423"/>
      <c r="M51" s="423"/>
      <c r="N51" s="399"/>
      <c r="O51" s="424" t="str">
        <f>IF(COUNTIF(O12:O40,"KV")=0,"",COUNTIF(O12:O40,"KV"))</f>
        <v/>
      </c>
      <c r="P51" s="422"/>
      <c r="Q51" s="423"/>
      <c r="R51" s="423"/>
      <c r="S51" s="423"/>
      <c r="T51" s="399"/>
      <c r="U51" s="424" t="str">
        <f>IF(COUNTIF(U12:U40,"KV")=0,"",COUNTIF(U12:U40,"KV"))</f>
        <v/>
      </c>
      <c r="V51" s="422"/>
      <c r="W51" s="423"/>
      <c r="X51" s="423"/>
      <c r="Y51" s="423"/>
      <c r="Z51" s="399"/>
      <c r="AA51" s="424" t="str">
        <f>IF(COUNTIF(AA12:AA40,"KV")=0,"",COUNTIF(AA12:AA40,"KV"))</f>
        <v/>
      </c>
      <c r="AB51" s="422"/>
      <c r="AC51" s="423"/>
      <c r="AD51" s="423"/>
      <c r="AE51" s="423"/>
      <c r="AF51" s="399"/>
      <c r="AG51" s="424" t="str">
        <f>IF(COUNTIF(AG12:AG40,"KV")=0,"",COUNTIF(AG12:AG40,"KV"))</f>
        <v/>
      </c>
      <c r="AH51" s="422"/>
      <c r="AI51" s="423"/>
      <c r="AJ51" s="423"/>
      <c r="AK51" s="423"/>
      <c r="AL51" s="399"/>
      <c r="AM51" s="424" t="str">
        <f>IF(COUNTIF(AM12:AM40,"KV")=0,"",COUNTIF(AM12:AM40,"KV"))</f>
        <v/>
      </c>
      <c r="AN51" s="422"/>
      <c r="AO51" s="423"/>
      <c r="AP51" s="423"/>
      <c r="AQ51" s="423"/>
      <c r="AR51" s="399"/>
      <c r="AS51" s="424" t="str">
        <f>IF(COUNTIF(AS12:AS40,"KV")=0,"",COUNTIF(AS12:AS40,"KV"))</f>
        <v/>
      </c>
      <c r="AT51" s="422"/>
      <c r="AU51" s="423"/>
      <c r="AV51" s="423"/>
      <c r="AW51" s="423"/>
      <c r="AX51" s="399"/>
      <c r="AY51" s="424" t="str">
        <f>IF(COUNTIF(AY12:AY40,"KV")=0,"",COUNTIF(AY12:AY40,"KV"))</f>
        <v/>
      </c>
      <c r="AZ51" s="315"/>
      <c r="BA51" s="423"/>
      <c r="BB51" s="423"/>
      <c r="BC51" s="423"/>
      <c r="BD51" s="399"/>
      <c r="BE51" s="426" t="str">
        <f t="shared" si="23"/>
        <v/>
      </c>
    </row>
    <row r="52" spans="1:57" ht="15.75" customHeight="1" x14ac:dyDescent="0.3">
      <c r="A52" s="486"/>
      <c r="B52" s="487"/>
      <c r="C52" s="488" t="s">
        <v>235</v>
      </c>
      <c r="D52" s="433"/>
      <c r="E52" s="434"/>
      <c r="F52" s="434"/>
      <c r="G52" s="434"/>
      <c r="H52" s="435"/>
      <c r="I52" s="424" t="str">
        <f>IF(COUNTIF(I12:I40,"SZG")=0,"",COUNTIF(I12:I40,"SZG"))</f>
        <v/>
      </c>
      <c r="J52" s="433"/>
      <c r="K52" s="434"/>
      <c r="L52" s="434"/>
      <c r="M52" s="434"/>
      <c r="N52" s="435"/>
      <c r="O52" s="424" t="str">
        <f>IF(COUNTIF(O12:O40,"SZG")=0,"",COUNTIF(O12:O40,"SZG"))</f>
        <v/>
      </c>
      <c r="P52" s="433"/>
      <c r="Q52" s="434"/>
      <c r="R52" s="434"/>
      <c r="S52" s="434"/>
      <c r="T52" s="435"/>
      <c r="U52" s="424" t="str">
        <f>IF(COUNTIF(U12:U40,"SZG")=0,"",COUNTIF(U12:U40,"SZG"))</f>
        <v/>
      </c>
      <c r="V52" s="433"/>
      <c r="W52" s="434"/>
      <c r="X52" s="434"/>
      <c r="Y52" s="434"/>
      <c r="Z52" s="435"/>
      <c r="AA52" s="424" t="str">
        <f>IF(COUNTIF(AA12:AA40,"SZG")=0,"",COUNTIF(AA12:AA40,"SZG"))</f>
        <v/>
      </c>
      <c r="AB52" s="433"/>
      <c r="AC52" s="434"/>
      <c r="AD52" s="434"/>
      <c r="AE52" s="434"/>
      <c r="AF52" s="435"/>
      <c r="AG52" s="424" t="str">
        <f>IF(COUNTIF(AG12:AG40,"SZG")=0,"",COUNTIF(AG12:AG40,"SZG"))</f>
        <v/>
      </c>
      <c r="AH52" s="433"/>
      <c r="AI52" s="434"/>
      <c r="AJ52" s="434"/>
      <c r="AK52" s="434"/>
      <c r="AL52" s="435"/>
      <c r="AM52" s="424" t="str">
        <f>IF(COUNTIF(AM12:AM40,"SZG")=0,"",COUNTIF(AM12:AM40,"SZG"))</f>
        <v/>
      </c>
      <c r="AN52" s="433"/>
      <c r="AO52" s="434"/>
      <c r="AP52" s="434"/>
      <c r="AQ52" s="434"/>
      <c r="AR52" s="435"/>
      <c r="AS52" s="424" t="str">
        <f>IF(COUNTIF(AS12:AS40,"SZG")=0,"",COUNTIF(AS12:AS40,"SZG"))</f>
        <v/>
      </c>
      <c r="AT52" s="433"/>
      <c r="AU52" s="434"/>
      <c r="AV52" s="434"/>
      <c r="AW52" s="434"/>
      <c r="AX52" s="435"/>
      <c r="AY52" s="424" t="str">
        <f>IF(COUNTIF(AY12:AY40,"SZG")=0,"",COUNTIF(AY12:AY40,"SZG"))</f>
        <v/>
      </c>
      <c r="AZ52" s="315"/>
      <c r="BA52" s="423"/>
      <c r="BB52" s="423"/>
      <c r="BC52" s="423"/>
      <c r="BD52" s="399"/>
      <c r="BE52" s="426" t="str">
        <f t="shared" si="23"/>
        <v/>
      </c>
    </row>
    <row r="53" spans="1:57" ht="15.75" customHeight="1" x14ac:dyDescent="0.3">
      <c r="A53" s="486"/>
      <c r="B53" s="487"/>
      <c r="C53" s="488" t="s">
        <v>236</v>
      </c>
      <c r="D53" s="433"/>
      <c r="E53" s="434"/>
      <c r="F53" s="434"/>
      <c r="G53" s="434"/>
      <c r="H53" s="435"/>
      <c r="I53" s="424" t="str">
        <f>IF(COUNTIF(I12:I40,"ZV")=0,"",COUNTIF(I12:I40,"ZV"))</f>
        <v/>
      </c>
      <c r="J53" s="433"/>
      <c r="K53" s="434"/>
      <c r="L53" s="434"/>
      <c r="M53" s="434"/>
      <c r="N53" s="435"/>
      <c r="O53" s="424" t="str">
        <f>IF(COUNTIF(O12:O40,"ZV")=0,"",COUNTIF(O12:O40,"ZV"))</f>
        <v/>
      </c>
      <c r="P53" s="433"/>
      <c r="Q53" s="434"/>
      <c r="R53" s="434"/>
      <c r="S53" s="434"/>
      <c r="T53" s="435"/>
      <c r="U53" s="424" t="str">
        <f>IF(COUNTIF(U12:U40,"ZV")=0,"",COUNTIF(U12:U40,"ZV"))</f>
        <v/>
      </c>
      <c r="V53" s="433"/>
      <c r="W53" s="434"/>
      <c r="X53" s="434"/>
      <c r="Y53" s="434"/>
      <c r="Z53" s="435"/>
      <c r="AA53" s="424" t="str">
        <f>IF(COUNTIF(AA12:AA40,"ZV")=0,"",COUNTIF(AA12:AA40,"ZV"))</f>
        <v/>
      </c>
      <c r="AB53" s="433"/>
      <c r="AC53" s="434"/>
      <c r="AD53" s="434"/>
      <c r="AE53" s="434"/>
      <c r="AF53" s="435"/>
      <c r="AG53" s="424" t="str">
        <f>IF(COUNTIF(AG12:AG40,"ZV")=0,"",COUNTIF(AG12:AG40,"ZV"))</f>
        <v/>
      </c>
      <c r="AH53" s="433"/>
      <c r="AI53" s="434"/>
      <c r="AJ53" s="434"/>
      <c r="AK53" s="434"/>
      <c r="AL53" s="435"/>
      <c r="AM53" s="424" t="str">
        <f>IF(COUNTIF(AM12:AM40,"ZV")=0,"",COUNTIF(AM12:AM40,"ZV"))</f>
        <v/>
      </c>
      <c r="AN53" s="433"/>
      <c r="AO53" s="434"/>
      <c r="AP53" s="434"/>
      <c r="AQ53" s="434"/>
      <c r="AR53" s="435"/>
      <c r="AS53" s="424" t="str">
        <f>IF(COUNTIF(AS12:AS40,"ZV")=0,"",COUNTIF(AS12:AS40,"ZV"))</f>
        <v/>
      </c>
      <c r="AT53" s="433"/>
      <c r="AU53" s="434"/>
      <c r="AV53" s="434"/>
      <c r="AW53" s="434"/>
      <c r="AX53" s="435"/>
      <c r="AY53" s="424" t="str">
        <f>IF(COUNTIF(AY12:AY40,"ZV")=0,"",COUNTIF(AY12:AY40,"ZV"))</f>
        <v/>
      </c>
      <c r="AZ53" s="315"/>
      <c r="BA53" s="423"/>
      <c r="BB53" s="423"/>
      <c r="BC53" s="423"/>
      <c r="BD53" s="399"/>
      <c r="BE53" s="426" t="str">
        <f t="shared" si="23"/>
        <v/>
      </c>
    </row>
    <row r="54" spans="1:57" ht="15.75" customHeight="1" thickBot="1" x14ac:dyDescent="0.35">
      <c r="A54" s="326"/>
      <c r="B54" s="327"/>
      <c r="C54" s="328" t="s">
        <v>237</v>
      </c>
      <c r="D54" s="329"/>
      <c r="E54" s="330"/>
      <c r="F54" s="330"/>
      <c r="G54" s="330"/>
      <c r="H54" s="331"/>
      <c r="I54" s="332" t="str">
        <f>IF(SUM(I42:I53)=0,"",SUM(I42:I53))</f>
        <v/>
      </c>
      <c r="J54" s="329"/>
      <c r="K54" s="330"/>
      <c r="L54" s="330"/>
      <c r="M54" s="330"/>
      <c r="N54" s="331"/>
      <c r="O54" s="332" t="str">
        <f>IF(SUM(O42:O53)=0,"",SUM(O42:O53))</f>
        <v/>
      </c>
      <c r="P54" s="329"/>
      <c r="Q54" s="330"/>
      <c r="R54" s="330"/>
      <c r="S54" s="330"/>
      <c r="T54" s="331"/>
      <c r="U54" s="332" t="str">
        <f>IF(SUM(U42:U53)=0,"",SUM(U42:U53))</f>
        <v/>
      </c>
      <c r="V54" s="329"/>
      <c r="W54" s="330"/>
      <c r="X54" s="330"/>
      <c r="Y54" s="330"/>
      <c r="Z54" s="331"/>
      <c r="AA54" s="332" t="str">
        <f>IF(SUM(AA42:AA53)=0,"",SUM(AA42:AA53))</f>
        <v/>
      </c>
      <c r="AB54" s="329"/>
      <c r="AC54" s="330"/>
      <c r="AD54" s="330"/>
      <c r="AE54" s="330"/>
      <c r="AF54" s="331"/>
      <c r="AG54" s="332">
        <f>IF(SUM(AG42:AG53)=0,"",SUM(AG42:AG53))</f>
        <v>6</v>
      </c>
      <c r="AH54" s="329"/>
      <c r="AI54" s="330"/>
      <c r="AJ54" s="330"/>
      <c r="AK54" s="330"/>
      <c r="AL54" s="331"/>
      <c r="AM54" s="332">
        <f>IF(SUM(AM42:AM53)=0,"",SUM(AM42:AM53))</f>
        <v>5</v>
      </c>
      <c r="AN54" s="329"/>
      <c r="AO54" s="330"/>
      <c r="AP54" s="330"/>
      <c r="AQ54" s="330"/>
      <c r="AR54" s="331"/>
      <c r="AS54" s="332">
        <f>IF(SUM(AS42:AS53)=0,"",SUM(AS42:AS53))</f>
        <v>4</v>
      </c>
      <c r="AT54" s="329"/>
      <c r="AU54" s="330"/>
      <c r="AV54" s="330"/>
      <c r="AW54" s="330"/>
      <c r="AX54" s="331"/>
      <c r="AY54" s="332">
        <f>IF(SUM(AY42:AY53)=0,"",SUM(AY42:AY53))</f>
        <v>5</v>
      </c>
      <c r="AZ54" s="333"/>
      <c r="BA54" s="330"/>
      <c r="BB54" s="330"/>
      <c r="BC54" s="330"/>
      <c r="BD54" s="331"/>
      <c r="BE54" s="426">
        <f t="shared" si="23"/>
        <v>20</v>
      </c>
    </row>
    <row r="55" spans="1:57" ht="15.75" customHeight="1" thickTop="1" x14ac:dyDescent="0.25">
      <c r="B55" s="73"/>
      <c r="C55" s="73"/>
    </row>
    <row r="56" spans="1:57" ht="15.75" customHeight="1" x14ac:dyDescent="0.25">
      <c r="B56" s="73"/>
      <c r="C56" s="73"/>
    </row>
    <row r="57" spans="1:57" ht="15.75" customHeight="1" x14ac:dyDescent="0.25">
      <c r="B57" s="73"/>
      <c r="C57" s="73"/>
    </row>
    <row r="58" spans="1:57" ht="15.75" customHeight="1" x14ac:dyDescent="0.25">
      <c r="B58" s="73"/>
      <c r="C58" s="73"/>
    </row>
    <row r="59" spans="1:57" ht="15.75" customHeight="1" x14ac:dyDescent="0.25">
      <c r="B59" s="73"/>
      <c r="C59" s="73"/>
    </row>
    <row r="60" spans="1:57" ht="15.75" customHeight="1" x14ac:dyDescent="0.25">
      <c r="B60" s="73"/>
      <c r="C60" s="73"/>
    </row>
    <row r="61" spans="1:57" ht="15.75" customHeight="1" x14ac:dyDescent="0.25">
      <c r="B61" s="73"/>
      <c r="C61" s="73"/>
    </row>
    <row r="62" spans="1:57" ht="15.75" customHeight="1" x14ac:dyDescent="0.25">
      <c r="B62" s="73"/>
      <c r="C62" s="73"/>
    </row>
    <row r="63" spans="1:57" ht="15.75" customHeight="1" x14ac:dyDescent="0.25">
      <c r="B63" s="73"/>
      <c r="C63" s="73"/>
    </row>
    <row r="64" spans="1:57" ht="15.75" customHeight="1" x14ac:dyDescent="0.25">
      <c r="B64" s="73"/>
      <c r="C64" s="73"/>
    </row>
    <row r="65" spans="2:3" ht="15.75" customHeight="1" x14ac:dyDescent="0.25">
      <c r="B65" s="73"/>
      <c r="C65" s="73"/>
    </row>
    <row r="66" spans="2:3" ht="15.75" customHeight="1" x14ac:dyDescent="0.25">
      <c r="B66" s="73"/>
      <c r="C66" s="73"/>
    </row>
    <row r="67" spans="2:3" ht="15.75" customHeight="1" x14ac:dyDescent="0.25">
      <c r="B67" s="73"/>
      <c r="C67" s="73"/>
    </row>
    <row r="68" spans="2:3" ht="15.75" customHeight="1" x14ac:dyDescent="0.25">
      <c r="B68" s="73"/>
      <c r="C68" s="73"/>
    </row>
    <row r="69" spans="2:3" ht="15.75" customHeight="1" x14ac:dyDescent="0.25">
      <c r="B69" s="73"/>
      <c r="C69" s="73"/>
    </row>
    <row r="70" spans="2:3" ht="15.75" customHeight="1" x14ac:dyDescent="0.25">
      <c r="B70" s="73"/>
      <c r="C70" s="73"/>
    </row>
    <row r="71" spans="2:3" ht="15.75" customHeight="1" x14ac:dyDescent="0.25">
      <c r="B71" s="73"/>
      <c r="C71" s="73"/>
    </row>
    <row r="72" spans="2:3" ht="15.75" customHeight="1" x14ac:dyDescent="0.25">
      <c r="B72" s="73"/>
      <c r="C72" s="73"/>
    </row>
    <row r="73" spans="2:3" ht="15.75" customHeight="1" x14ac:dyDescent="0.25">
      <c r="B73" s="73"/>
      <c r="C73" s="73"/>
    </row>
    <row r="74" spans="2:3" ht="15.75" customHeight="1" x14ac:dyDescent="0.25">
      <c r="B74" s="73"/>
      <c r="C74" s="73"/>
    </row>
    <row r="75" spans="2:3" ht="15.75" customHeight="1" x14ac:dyDescent="0.25">
      <c r="B75" s="73"/>
      <c r="C75" s="73"/>
    </row>
    <row r="76" spans="2:3" ht="15.75" customHeight="1" x14ac:dyDescent="0.25">
      <c r="B76" s="73"/>
      <c r="C76" s="73"/>
    </row>
    <row r="77" spans="2:3" ht="15.75" customHeight="1" x14ac:dyDescent="0.25">
      <c r="B77" s="73"/>
      <c r="C77" s="73"/>
    </row>
    <row r="78" spans="2:3" ht="15.75" customHeight="1" x14ac:dyDescent="0.25">
      <c r="B78" s="73"/>
      <c r="C78" s="73"/>
    </row>
    <row r="79" spans="2:3" ht="15.75" customHeight="1" x14ac:dyDescent="0.25">
      <c r="B79" s="73"/>
      <c r="C79" s="73"/>
    </row>
    <row r="80" spans="2:3" ht="15.75" customHeight="1" x14ac:dyDescent="0.25">
      <c r="B80" s="73"/>
      <c r="C80" s="73"/>
    </row>
    <row r="81" spans="2:3" ht="15.75" customHeight="1" x14ac:dyDescent="0.25">
      <c r="B81" s="73"/>
      <c r="C81" s="73"/>
    </row>
    <row r="82" spans="2:3" ht="15.75" customHeight="1" x14ac:dyDescent="0.25">
      <c r="B82" s="73"/>
      <c r="C82" s="73"/>
    </row>
    <row r="83" spans="2:3" ht="15.75" customHeight="1" x14ac:dyDescent="0.25">
      <c r="B83" s="73"/>
      <c r="C83" s="73"/>
    </row>
    <row r="84" spans="2:3" ht="15.75" customHeight="1" x14ac:dyDescent="0.25">
      <c r="B84" s="73"/>
      <c r="C84" s="73"/>
    </row>
    <row r="85" spans="2:3" ht="15.75" customHeight="1" x14ac:dyDescent="0.25">
      <c r="B85" s="73"/>
      <c r="C85" s="73"/>
    </row>
    <row r="86" spans="2:3" ht="15.75" customHeight="1" x14ac:dyDescent="0.25">
      <c r="B86" s="73"/>
      <c r="C86" s="73"/>
    </row>
    <row r="87" spans="2:3" ht="15.75" customHeight="1" x14ac:dyDescent="0.25">
      <c r="B87" s="73"/>
      <c r="C87" s="73"/>
    </row>
    <row r="88" spans="2:3" ht="15.75" customHeight="1" x14ac:dyDescent="0.25">
      <c r="B88" s="73"/>
      <c r="C88" s="73"/>
    </row>
    <row r="89" spans="2:3" ht="15.75" customHeight="1" x14ac:dyDescent="0.25">
      <c r="B89" s="73"/>
      <c r="C89" s="73"/>
    </row>
    <row r="90" spans="2:3" ht="15.75" customHeight="1" x14ac:dyDescent="0.25">
      <c r="B90" s="73"/>
      <c r="C90" s="73"/>
    </row>
    <row r="91" spans="2:3" ht="15.75" customHeight="1" x14ac:dyDescent="0.25">
      <c r="B91" s="73"/>
      <c r="C91" s="73"/>
    </row>
    <row r="92" spans="2:3" ht="15.75" customHeight="1" x14ac:dyDescent="0.25">
      <c r="B92" s="73"/>
      <c r="C92" s="73"/>
    </row>
    <row r="93" spans="2:3" ht="15.75" customHeight="1" x14ac:dyDescent="0.25">
      <c r="B93" s="73"/>
      <c r="C93" s="73"/>
    </row>
    <row r="94" spans="2:3" ht="15.75" customHeight="1" x14ac:dyDescent="0.25">
      <c r="B94" s="73"/>
      <c r="C94" s="73"/>
    </row>
    <row r="95" spans="2:3" ht="15.75" customHeight="1" x14ac:dyDescent="0.25">
      <c r="B95" s="73"/>
      <c r="C95" s="73"/>
    </row>
    <row r="96" spans="2:3" ht="15.75" customHeight="1" x14ac:dyDescent="0.25">
      <c r="B96" s="73"/>
      <c r="C96" s="73"/>
    </row>
    <row r="97" spans="2:3" ht="15.75" customHeight="1" x14ac:dyDescent="0.25">
      <c r="B97" s="73"/>
      <c r="C97" s="73"/>
    </row>
    <row r="98" spans="2:3" ht="15.75" customHeight="1" x14ac:dyDescent="0.25">
      <c r="B98" s="73"/>
      <c r="C98" s="73"/>
    </row>
    <row r="99" spans="2:3" ht="15.75" customHeight="1" x14ac:dyDescent="0.25">
      <c r="B99" s="73"/>
      <c r="C99" s="73"/>
    </row>
    <row r="100" spans="2:3" ht="15.75" customHeight="1" x14ac:dyDescent="0.25">
      <c r="B100" s="73"/>
      <c r="C100" s="73"/>
    </row>
    <row r="101" spans="2:3" ht="15.75" customHeight="1" x14ac:dyDescent="0.25">
      <c r="B101" s="73"/>
      <c r="C101" s="73"/>
    </row>
    <row r="102" spans="2:3" ht="15.75" customHeight="1" x14ac:dyDescent="0.25">
      <c r="B102" s="73"/>
      <c r="C102" s="73"/>
    </row>
    <row r="103" spans="2:3" ht="15.75" customHeight="1" x14ac:dyDescent="0.25">
      <c r="B103" s="73"/>
      <c r="C103" s="73"/>
    </row>
    <row r="104" spans="2:3" ht="15.75" customHeight="1" x14ac:dyDescent="0.25">
      <c r="B104" s="73"/>
      <c r="C104" s="73"/>
    </row>
    <row r="105" spans="2:3" ht="15.75" customHeight="1" x14ac:dyDescent="0.25">
      <c r="B105" s="73"/>
      <c r="C105" s="73"/>
    </row>
    <row r="106" spans="2:3" ht="15.75" customHeight="1" x14ac:dyDescent="0.25">
      <c r="B106" s="73"/>
      <c r="C106" s="73"/>
    </row>
    <row r="107" spans="2:3" ht="15.75" customHeight="1" x14ac:dyDescent="0.25">
      <c r="B107" s="73"/>
      <c r="C107" s="73"/>
    </row>
    <row r="108" spans="2:3" ht="15.75" customHeight="1" x14ac:dyDescent="0.25">
      <c r="B108" s="73"/>
      <c r="C108" s="73"/>
    </row>
    <row r="109" spans="2:3" ht="15.75" customHeight="1" x14ac:dyDescent="0.25">
      <c r="B109" s="73"/>
      <c r="C109" s="73"/>
    </row>
    <row r="110" spans="2:3" ht="15.75" customHeight="1" x14ac:dyDescent="0.25">
      <c r="B110" s="73"/>
      <c r="C110" s="73"/>
    </row>
    <row r="111" spans="2:3" ht="15.75" customHeight="1" x14ac:dyDescent="0.25">
      <c r="B111" s="73"/>
      <c r="C111" s="73"/>
    </row>
    <row r="112" spans="2:3" ht="15.75" customHeight="1" x14ac:dyDescent="0.25">
      <c r="B112" s="73"/>
      <c r="C112" s="73"/>
    </row>
    <row r="113" spans="2:3" ht="15.75" customHeight="1" x14ac:dyDescent="0.25">
      <c r="B113" s="73"/>
      <c r="C113" s="73"/>
    </row>
    <row r="114" spans="2:3" ht="15.75" customHeight="1" x14ac:dyDescent="0.25">
      <c r="B114" s="73"/>
      <c r="C114" s="73"/>
    </row>
    <row r="115" spans="2:3" ht="15.75" customHeight="1" x14ac:dyDescent="0.25">
      <c r="B115" s="73"/>
      <c r="C115" s="73"/>
    </row>
    <row r="116" spans="2:3" ht="15.75" customHeight="1" x14ac:dyDescent="0.25">
      <c r="B116" s="73"/>
      <c r="C116" s="73"/>
    </row>
    <row r="117" spans="2:3" ht="15.75" customHeight="1" x14ac:dyDescent="0.25">
      <c r="B117" s="73"/>
      <c r="C117" s="73"/>
    </row>
    <row r="118" spans="2:3" ht="15.75" customHeight="1" x14ac:dyDescent="0.25">
      <c r="B118" s="73"/>
      <c r="C118" s="73"/>
    </row>
    <row r="119" spans="2:3" ht="15.75" customHeight="1" x14ac:dyDescent="0.25">
      <c r="B119" s="73"/>
      <c r="C119" s="73"/>
    </row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</sheetData>
  <sheetProtection selectLockedCells="1"/>
  <protectedRanges>
    <protectedRange sqref="C41" name="Tartomány4"/>
    <protectedRange sqref="C53:C54" name="Tartomány4_1"/>
  </protectedRanges>
  <mergeCells count="61">
    <mergeCell ref="A41:AA41"/>
    <mergeCell ref="D34:AA34"/>
    <mergeCell ref="AB34:AY34"/>
    <mergeCell ref="AZ34:BE34"/>
    <mergeCell ref="AS8:AS9"/>
    <mergeCell ref="AT8:AU8"/>
    <mergeCell ref="AV8:AW8"/>
    <mergeCell ref="AX8:AX9"/>
    <mergeCell ref="D8:E8"/>
    <mergeCell ref="F8:G8"/>
    <mergeCell ref="H8:H9"/>
    <mergeCell ref="I8:I9"/>
    <mergeCell ref="AR8:AR9"/>
    <mergeCell ref="AA8:AA9"/>
    <mergeCell ref="AY8:AY9"/>
    <mergeCell ref="AZ8:BA8"/>
    <mergeCell ref="BF6:BF9"/>
    <mergeCell ref="AP8:AQ8"/>
    <mergeCell ref="AH8:AI8"/>
    <mergeCell ref="BB8:BC8"/>
    <mergeCell ref="BD8:BD9"/>
    <mergeCell ref="BE8:BE9"/>
    <mergeCell ref="AL8:AL9"/>
    <mergeCell ref="AM8:AM9"/>
    <mergeCell ref="AN8:AO8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Z6:BE7"/>
    <mergeCell ref="AT7:AY7"/>
    <mergeCell ref="R8:S8"/>
    <mergeCell ref="T8:T9"/>
    <mergeCell ref="U8:U9"/>
    <mergeCell ref="V8:W8"/>
    <mergeCell ref="X8:Y8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AB8:AC8"/>
    <mergeCell ref="AD8:AE8"/>
    <mergeCell ref="AF8:AF9"/>
    <mergeCell ref="AG8:AG9"/>
    <mergeCell ref="AJ8:AK8"/>
  </mergeCells>
  <pageMargins left="0.25" right="0.25" top="0.75" bottom="0.75" header="0.3" footer="0.3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BG161"/>
  <sheetViews>
    <sheetView zoomScaleNormal="100" workbookViewId="0">
      <pane xSplit="3" ySplit="8" topLeftCell="D30" activePane="bottomRight" state="frozen"/>
      <selection pane="topRight" activeCell="D1" sqref="D1"/>
      <selection pane="bottomLeft" activeCell="A9" sqref="A9"/>
      <selection pane="bottomRight" activeCell="Q33" sqref="Q33"/>
    </sheetView>
  </sheetViews>
  <sheetFormatPr defaultColWidth="10.6640625" defaultRowHeight="15.75" x14ac:dyDescent="0.25"/>
  <cols>
    <col min="1" max="1" width="17.1640625" style="72" customWidth="1"/>
    <col min="2" max="2" width="7.1640625" style="26" customWidth="1"/>
    <col min="3" max="3" width="60.33203125" style="26" customWidth="1"/>
    <col min="4" max="4" width="5.5" style="26" customWidth="1"/>
    <col min="5" max="5" width="6.83203125" style="26" customWidth="1"/>
    <col min="6" max="6" width="5.5" style="26" customWidth="1"/>
    <col min="7" max="7" width="6.83203125" style="26" customWidth="1"/>
    <col min="8" max="8" width="5.5" style="26" customWidth="1"/>
    <col min="9" max="9" width="5.6640625" style="26" bestFit="1" customWidth="1"/>
    <col min="10" max="10" width="5.5" style="26" customWidth="1"/>
    <col min="11" max="11" width="6.83203125" style="26" customWidth="1"/>
    <col min="12" max="12" width="5.5" style="26" customWidth="1"/>
    <col min="13" max="13" width="6.83203125" style="26" customWidth="1"/>
    <col min="14" max="14" width="5.5" style="26" customWidth="1"/>
    <col min="15" max="15" width="5.6640625" style="26" bestFit="1" customWidth="1"/>
    <col min="16" max="16" width="5.5" style="26" bestFit="1" customWidth="1"/>
    <col min="17" max="17" width="6.83203125" style="26" customWidth="1"/>
    <col min="18" max="18" width="5.5" style="26" bestFit="1" customWidth="1"/>
    <col min="19" max="19" width="6.83203125" style="26" customWidth="1"/>
    <col min="20" max="20" width="5.5" style="26" customWidth="1"/>
    <col min="21" max="21" width="5.6640625" style="26" bestFit="1" customWidth="1"/>
    <col min="22" max="22" width="5.5" style="26" bestFit="1" customWidth="1"/>
    <col min="23" max="23" width="6.83203125" style="26" customWidth="1"/>
    <col min="24" max="24" width="5.5" style="26" bestFit="1" customWidth="1"/>
    <col min="25" max="25" width="6.83203125" style="26" customWidth="1"/>
    <col min="26" max="26" width="5.5" style="26" customWidth="1"/>
    <col min="27" max="27" width="5.6640625" style="26" bestFit="1" customWidth="1"/>
    <col min="28" max="28" width="5.5" style="26" customWidth="1"/>
    <col min="29" max="29" width="6.83203125" style="26" customWidth="1"/>
    <col min="30" max="30" width="5.5" style="26" customWidth="1"/>
    <col min="31" max="31" width="6.83203125" style="26" customWidth="1"/>
    <col min="32" max="32" width="5.5" style="26" customWidth="1"/>
    <col min="33" max="33" width="5.6640625" style="26" bestFit="1" customWidth="1"/>
    <col min="34" max="34" width="5.5" style="26" customWidth="1"/>
    <col min="35" max="35" width="6.83203125" style="26" customWidth="1"/>
    <col min="36" max="36" width="5.5" style="26" customWidth="1"/>
    <col min="37" max="37" width="6.83203125" style="26" customWidth="1"/>
    <col min="38" max="38" width="5.5" style="26" customWidth="1"/>
    <col min="39" max="39" width="5.6640625" style="26" bestFit="1" customWidth="1"/>
    <col min="40" max="40" width="5.5" style="26" bestFit="1" customWidth="1"/>
    <col min="41" max="41" width="6.83203125" style="26" customWidth="1"/>
    <col min="42" max="42" width="5.5" style="26" bestFit="1" customWidth="1"/>
    <col min="43" max="43" width="6.83203125" style="26" customWidth="1"/>
    <col min="44" max="44" width="5.5" style="26" customWidth="1"/>
    <col min="45" max="45" width="5.6640625" style="26" bestFit="1" customWidth="1"/>
    <col min="46" max="46" width="5.5" style="26" bestFit="1" customWidth="1"/>
    <col min="47" max="47" width="6.83203125" style="26" customWidth="1"/>
    <col min="48" max="48" width="5.5" style="26" bestFit="1" customWidth="1"/>
    <col min="49" max="49" width="6.83203125" style="26" customWidth="1"/>
    <col min="50" max="50" width="5.5" style="26" customWidth="1"/>
    <col min="51" max="51" width="5.6640625" style="26" bestFit="1" customWidth="1"/>
    <col min="52" max="52" width="6.83203125" style="26" bestFit="1" customWidth="1"/>
    <col min="53" max="53" width="11" style="26" bestFit="1" customWidth="1"/>
    <col min="54" max="54" width="6.83203125" style="26" bestFit="1" customWidth="1"/>
    <col min="55" max="55" width="8.1640625" style="26" bestFit="1" customWidth="1"/>
    <col min="56" max="56" width="6.83203125" style="26" bestFit="1" customWidth="1"/>
    <col min="57" max="57" width="9" style="26" customWidth="1"/>
    <col min="58" max="58" width="36.5" style="26" customWidth="1"/>
    <col min="59" max="59" width="39" style="26" customWidth="1"/>
    <col min="60" max="16384" width="10.6640625" style="26"/>
  </cols>
  <sheetData>
    <row r="1" spans="1:59" ht="21.95" customHeight="1" x14ac:dyDescent="0.2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</row>
    <row r="2" spans="1:59" ht="21.95" customHeight="1" x14ac:dyDescent="0.2">
      <c r="A2" s="628" t="s">
        <v>238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8"/>
      <c r="AU2" s="628"/>
      <c r="AV2" s="628"/>
      <c r="AW2" s="628"/>
      <c r="AX2" s="628"/>
      <c r="AY2" s="628"/>
      <c r="AZ2" s="628"/>
      <c r="BA2" s="628"/>
      <c r="BB2" s="628"/>
      <c r="BC2" s="628"/>
      <c r="BD2" s="628"/>
      <c r="BE2" s="628"/>
    </row>
    <row r="3" spans="1:59" ht="23.25" x14ac:dyDescent="0.2">
      <c r="A3" s="711" t="s">
        <v>344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1"/>
      <c r="BA3" s="711"/>
      <c r="BB3" s="711"/>
      <c r="BC3" s="711"/>
      <c r="BD3" s="711"/>
      <c r="BE3" s="711"/>
    </row>
    <row r="4" spans="1:59" s="27" customFormat="1" ht="23.25" x14ac:dyDescent="0.2">
      <c r="A4" s="628" t="s">
        <v>491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28"/>
      <c r="AX4" s="628"/>
      <c r="AY4" s="628"/>
      <c r="AZ4" s="628"/>
      <c r="BA4" s="628"/>
      <c r="BB4" s="628"/>
      <c r="BC4" s="628"/>
      <c r="BD4" s="628"/>
      <c r="BE4" s="628"/>
    </row>
    <row r="5" spans="1:59" ht="24" customHeight="1" thickBot="1" x14ac:dyDescent="0.25">
      <c r="A5" s="627" t="s">
        <v>2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7"/>
      <c r="AE5" s="627"/>
      <c r="AF5" s="627"/>
      <c r="AG5" s="627"/>
      <c r="AH5" s="627"/>
      <c r="AI5" s="627"/>
      <c r="AJ5" s="627"/>
      <c r="AK5" s="627"/>
      <c r="AL5" s="627"/>
      <c r="AM5" s="627"/>
      <c r="AN5" s="627"/>
      <c r="AO5" s="627"/>
      <c r="AP5" s="627"/>
      <c r="AQ5" s="627"/>
      <c r="AR5" s="627"/>
      <c r="AS5" s="627"/>
      <c r="AT5" s="627"/>
      <c r="AU5" s="627"/>
      <c r="AV5" s="627"/>
      <c r="AW5" s="627"/>
      <c r="AX5" s="627"/>
      <c r="AY5" s="627"/>
      <c r="AZ5" s="627"/>
      <c r="BA5" s="627"/>
      <c r="BB5" s="627"/>
      <c r="BC5" s="627"/>
      <c r="BD5" s="627"/>
      <c r="BE5" s="627"/>
    </row>
    <row r="6" spans="1:59" ht="15.75" customHeight="1" thickTop="1" thickBot="1" x14ac:dyDescent="0.25">
      <c r="A6" s="671" t="s">
        <v>3</v>
      </c>
      <c r="B6" s="674" t="s">
        <v>4</v>
      </c>
      <c r="C6" s="677" t="s">
        <v>5</v>
      </c>
      <c r="D6" s="680" t="s">
        <v>6</v>
      </c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0" t="s">
        <v>6</v>
      </c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1"/>
      <c r="AV6" s="681"/>
      <c r="AW6" s="681"/>
      <c r="AX6" s="681"/>
      <c r="AY6" s="681"/>
      <c r="AZ6" s="697" t="s">
        <v>7</v>
      </c>
      <c r="BA6" s="698"/>
      <c r="BB6" s="698"/>
      <c r="BC6" s="698"/>
      <c r="BD6" s="698"/>
      <c r="BE6" s="699"/>
      <c r="BF6" s="669" t="s">
        <v>8</v>
      </c>
      <c r="BG6" s="669" t="s">
        <v>9</v>
      </c>
    </row>
    <row r="7" spans="1:59" ht="15.75" customHeight="1" x14ac:dyDescent="0.2">
      <c r="A7" s="672"/>
      <c r="B7" s="675"/>
      <c r="C7" s="678"/>
      <c r="D7" s="712" t="s">
        <v>10</v>
      </c>
      <c r="E7" s="704"/>
      <c r="F7" s="704"/>
      <c r="G7" s="704"/>
      <c r="H7" s="704"/>
      <c r="I7" s="713"/>
      <c r="J7" s="703" t="s">
        <v>11</v>
      </c>
      <c r="K7" s="704"/>
      <c r="L7" s="704"/>
      <c r="M7" s="704"/>
      <c r="N7" s="704"/>
      <c r="O7" s="705"/>
      <c r="P7" s="712" t="s">
        <v>12</v>
      </c>
      <c r="Q7" s="704"/>
      <c r="R7" s="704"/>
      <c r="S7" s="704"/>
      <c r="T7" s="704"/>
      <c r="U7" s="713"/>
      <c r="V7" s="703" t="s">
        <v>13</v>
      </c>
      <c r="W7" s="704"/>
      <c r="X7" s="704"/>
      <c r="Y7" s="704"/>
      <c r="Z7" s="704"/>
      <c r="AA7" s="713"/>
      <c r="AB7" s="712" t="s">
        <v>14</v>
      </c>
      <c r="AC7" s="704"/>
      <c r="AD7" s="704"/>
      <c r="AE7" s="704"/>
      <c r="AF7" s="704"/>
      <c r="AG7" s="713"/>
      <c r="AH7" s="703" t="s">
        <v>15</v>
      </c>
      <c r="AI7" s="704"/>
      <c r="AJ7" s="704"/>
      <c r="AK7" s="704"/>
      <c r="AL7" s="704"/>
      <c r="AM7" s="705"/>
      <c r="AN7" s="712" t="s">
        <v>16</v>
      </c>
      <c r="AO7" s="704"/>
      <c r="AP7" s="704"/>
      <c r="AQ7" s="704"/>
      <c r="AR7" s="704"/>
      <c r="AS7" s="713"/>
      <c r="AT7" s="703" t="s">
        <v>17</v>
      </c>
      <c r="AU7" s="704"/>
      <c r="AV7" s="704"/>
      <c r="AW7" s="704"/>
      <c r="AX7" s="704"/>
      <c r="AY7" s="713"/>
      <c r="AZ7" s="700"/>
      <c r="BA7" s="701"/>
      <c r="BB7" s="701"/>
      <c r="BC7" s="701"/>
      <c r="BD7" s="701"/>
      <c r="BE7" s="702"/>
      <c r="BF7" s="693"/>
      <c r="BG7" s="670"/>
    </row>
    <row r="8" spans="1:59" ht="15.75" customHeight="1" x14ac:dyDescent="0.2">
      <c r="A8" s="672"/>
      <c r="B8" s="675"/>
      <c r="C8" s="678"/>
      <c r="D8" s="688" t="s">
        <v>18</v>
      </c>
      <c r="E8" s="683"/>
      <c r="F8" s="682" t="s">
        <v>19</v>
      </c>
      <c r="G8" s="683"/>
      <c r="H8" s="684" t="s">
        <v>20</v>
      </c>
      <c r="I8" s="686" t="s">
        <v>240</v>
      </c>
      <c r="J8" s="694" t="s">
        <v>18</v>
      </c>
      <c r="K8" s="683"/>
      <c r="L8" s="682" t="s">
        <v>19</v>
      </c>
      <c r="M8" s="683"/>
      <c r="N8" s="684" t="s">
        <v>20</v>
      </c>
      <c r="O8" s="689" t="s">
        <v>240</v>
      </c>
      <c r="P8" s="688" t="s">
        <v>18</v>
      </c>
      <c r="Q8" s="683"/>
      <c r="R8" s="682" t="s">
        <v>19</v>
      </c>
      <c r="S8" s="683"/>
      <c r="T8" s="684" t="s">
        <v>20</v>
      </c>
      <c r="U8" s="686" t="s">
        <v>240</v>
      </c>
      <c r="V8" s="694" t="s">
        <v>18</v>
      </c>
      <c r="W8" s="683"/>
      <c r="X8" s="682" t="s">
        <v>19</v>
      </c>
      <c r="Y8" s="683"/>
      <c r="Z8" s="684" t="s">
        <v>20</v>
      </c>
      <c r="AA8" s="695" t="s">
        <v>240</v>
      </c>
      <c r="AB8" s="688" t="s">
        <v>18</v>
      </c>
      <c r="AC8" s="683"/>
      <c r="AD8" s="682" t="s">
        <v>19</v>
      </c>
      <c r="AE8" s="683"/>
      <c r="AF8" s="684" t="s">
        <v>20</v>
      </c>
      <c r="AG8" s="686" t="s">
        <v>240</v>
      </c>
      <c r="AH8" s="694" t="s">
        <v>18</v>
      </c>
      <c r="AI8" s="683"/>
      <c r="AJ8" s="682" t="s">
        <v>19</v>
      </c>
      <c r="AK8" s="683"/>
      <c r="AL8" s="684" t="s">
        <v>20</v>
      </c>
      <c r="AM8" s="689" t="s">
        <v>240</v>
      </c>
      <c r="AN8" s="688" t="s">
        <v>18</v>
      </c>
      <c r="AO8" s="683"/>
      <c r="AP8" s="682" t="s">
        <v>19</v>
      </c>
      <c r="AQ8" s="683"/>
      <c r="AR8" s="684" t="s">
        <v>20</v>
      </c>
      <c r="AS8" s="686" t="s">
        <v>240</v>
      </c>
      <c r="AT8" s="694" t="s">
        <v>18</v>
      </c>
      <c r="AU8" s="683"/>
      <c r="AV8" s="682" t="s">
        <v>19</v>
      </c>
      <c r="AW8" s="683"/>
      <c r="AX8" s="684" t="s">
        <v>20</v>
      </c>
      <c r="AY8" s="695" t="s">
        <v>240</v>
      </c>
      <c r="AZ8" s="694" t="s">
        <v>18</v>
      </c>
      <c r="BA8" s="683"/>
      <c r="BB8" s="682" t="s">
        <v>19</v>
      </c>
      <c r="BC8" s="683"/>
      <c r="BD8" s="684" t="s">
        <v>20</v>
      </c>
      <c r="BE8" s="714" t="s">
        <v>23</v>
      </c>
      <c r="BF8" s="693"/>
      <c r="BG8" s="670"/>
    </row>
    <row r="9" spans="1:59" ht="80.099999999999994" customHeight="1" thickBot="1" x14ac:dyDescent="0.25">
      <c r="A9" s="673"/>
      <c r="B9" s="676"/>
      <c r="C9" s="679"/>
      <c r="D9" s="28" t="s">
        <v>241</v>
      </c>
      <c r="E9" s="29" t="s">
        <v>242</v>
      </c>
      <c r="F9" s="30" t="s">
        <v>241</v>
      </c>
      <c r="G9" s="29" t="s">
        <v>242</v>
      </c>
      <c r="H9" s="685"/>
      <c r="I9" s="687"/>
      <c r="J9" s="31" t="s">
        <v>241</v>
      </c>
      <c r="K9" s="29" t="s">
        <v>242</v>
      </c>
      <c r="L9" s="30" t="s">
        <v>241</v>
      </c>
      <c r="M9" s="29" t="s">
        <v>242</v>
      </c>
      <c r="N9" s="685"/>
      <c r="O9" s="690"/>
      <c r="P9" s="28" t="s">
        <v>241</v>
      </c>
      <c r="Q9" s="29" t="s">
        <v>242</v>
      </c>
      <c r="R9" s="30" t="s">
        <v>241</v>
      </c>
      <c r="S9" s="29" t="s">
        <v>242</v>
      </c>
      <c r="T9" s="685"/>
      <c r="U9" s="687"/>
      <c r="V9" s="31" t="s">
        <v>241</v>
      </c>
      <c r="W9" s="29" t="s">
        <v>242</v>
      </c>
      <c r="X9" s="30" t="s">
        <v>241</v>
      </c>
      <c r="Y9" s="29" t="s">
        <v>242</v>
      </c>
      <c r="Z9" s="685"/>
      <c r="AA9" s="696"/>
      <c r="AB9" s="28" t="s">
        <v>241</v>
      </c>
      <c r="AC9" s="29" t="s">
        <v>242</v>
      </c>
      <c r="AD9" s="30" t="s">
        <v>241</v>
      </c>
      <c r="AE9" s="29" t="s">
        <v>242</v>
      </c>
      <c r="AF9" s="685"/>
      <c r="AG9" s="687"/>
      <c r="AH9" s="31" t="s">
        <v>241</v>
      </c>
      <c r="AI9" s="29" t="s">
        <v>242</v>
      </c>
      <c r="AJ9" s="30" t="s">
        <v>241</v>
      </c>
      <c r="AK9" s="29" t="s">
        <v>242</v>
      </c>
      <c r="AL9" s="685"/>
      <c r="AM9" s="690"/>
      <c r="AN9" s="28" t="s">
        <v>241</v>
      </c>
      <c r="AO9" s="29" t="s">
        <v>242</v>
      </c>
      <c r="AP9" s="30" t="s">
        <v>241</v>
      </c>
      <c r="AQ9" s="29" t="s">
        <v>242</v>
      </c>
      <c r="AR9" s="685"/>
      <c r="AS9" s="687"/>
      <c r="AT9" s="31" t="s">
        <v>241</v>
      </c>
      <c r="AU9" s="29" t="s">
        <v>242</v>
      </c>
      <c r="AV9" s="30" t="s">
        <v>241</v>
      </c>
      <c r="AW9" s="29" t="s">
        <v>242</v>
      </c>
      <c r="AX9" s="685"/>
      <c r="AY9" s="696"/>
      <c r="AZ9" s="31" t="s">
        <v>241</v>
      </c>
      <c r="BA9" s="29" t="s">
        <v>243</v>
      </c>
      <c r="BB9" s="30" t="s">
        <v>241</v>
      </c>
      <c r="BC9" s="29" t="s">
        <v>243</v>
      </c>
      <c r="BD9" s="685"/>
      <c r="BE9" s="715"/>
      <c r="BF9" s="693"/>
      <c r="BG9" s="670"/>
    </row>
    <row r="10" spans="1:59" s="36" customFormat="1" ht="15.75" customHeight="1" thickBot="1" x14ac:dyDescent="0.35">
      <c r="A10" s="32"/>
      <c r="B10" s="33"/>
      <c r="C10" s="34" t="s">
        <v>244</v>
      </c>
      <c r="D10" s="35">
        <f>SUM(SZAK!D64)</f>
        <v>0</v>
      </c>
      <c r="E10" s="35">
        <f>SUM(SZAK!E64)</f>
        <v>0</v>
      </c>
      <c r="F10" s="35">
        <f>SUM(SZAK!F64)</f>
        <v>30</v>
      </c>
      <c r="G10" s="35">
        <f>SUM(SZAK!G64)</f>
        <v>600</v>
      </c>
      <c r="H10" s="35">
        <f>SUM(SZAK!H64)</f>
        <v>27</v>
      </c>
      <c r="I10" s="35">
        <f>SUM(SZAK!I64)</f>
        <v>0</v>
      </c>
      <c r="J10" s="35">
        <f>SUM(SZAK!J64)</f>
        <v>17</v>
      </c>
      <c r="K10" s="35">
        <f>SUM(SZAK!K64)</f>
        <v>238</v>
      </c>
      <c r="L10" s="35">
        <f>SUM(SZAK!L64)</f>
        <v>15</v>
      </c>
      <c r="M10" s="35">
        <f>SUM(SZAK!M64)</f>
        <v>210</v>
      </c>
      <c r="N10" s="35">
        <f>SUM(SZAK!N64)</f>
        <v>30</v>
      </c>
      <c r="O10" s="35">
        <f>SUM(SZAK!O64)</f>
        <v>0</v>
      </c>
      <c r="P10" s="35">
        <f>SUM(SZAK!P64)</f>
        <v>9</v>
      </c>
      <c r="Q10" s="35">
        <f>SUM(SZAK!Q64)</f>
        <v>126</v>
      </c>
      <c r="R10" s="35">
        <f>SUM(SZAK!R64)</f>
        <v>22</v>
      </c>
      <c r="S10" s="35">
        <f>SUM(SZAK!S64)</f>
        <v>318</v>
      </c>
      <c r="T10" s="35">
        <f>SUM(SZAK!T64)</f>
        <v>28</v>
      </c>
      <c r="U10" s="35">
        <f>SUM(SZAK!U64)</f>
        <v>0</v>
      </c>
      <c r="V10" s="35">
        <f>SUM(SZAK!V64)</f>
        <v>14</v>
      </c>
      <c r="W10" s="35">
        <f>SUM(SZAK!W64)</f>
        <v>196</v>
      </c>
      <c r="X10" s="35">
        <f>SUM(SZAK!X64)</f>
        <v>18</v>
      </c>
      <c r="Y10" s="35">
        <f>SUM(SZAK!Y64)</f>
        <v>266</v>
      </c>
      <c r="Z10" s="35">
        <f>SUM(SZAK!Z64)</f>
        <v>29</v>
      </c>
      <c r="AA10" s="35">
        <f>SUM(SZAK!AA64)</f>
        <v>0</v>
      </c>
      <c r="AB10" s="35">
        <f>SUM(SZAK!AB64)</f>
        <v>4</v>
      </c>
      <c r="AC10" s="35">
        <f>SUM(SZAK!AC64)</f>
        <v>56</v>
      </c>
      <c r="AD10" s="35">
        <f>SUM(SZAK!AD64)</f>
        <v>4</v>
      </c>
      <c r="AE10" s="35">
        <f>SUM(SZAK!AE64)</f>
        <v>56</v>
      </c>
      <c r="AF10" s="35">
        <f>SUM(SZAK!AF64)</f>
        <v>7</v>
      </c>
      <c r="AG10" s="35">
        <f>SUM(SZAK!AG64)</f>
        <v>0</v>
      </c>
      <c r="AH10" s="35">
        <f>SUM(SZAK!AH64)</f>
        <v>3</v>
      </c>
      <c r="AI10" s="35">
        <f>SUM(SZAK!AI64)</f>
        <v>42</v>
      </c>
      <c r="AJ10" s="35">
        <f>SUM(SZAK!AJ64)</f>
        <v>3</v>
      </c>
      <c r="AK10" s="35">
        <f>SUM(SZAK!AK64)</f>
        <v>42</v>
      </c>
      <c r="AL10" s="35">
        <f>SUM(SZAK!AL64)</f>
        <v>7</v>
      </c>
      <c r="AM10" s="35">
        <f>SUM(SZAK!AM64)</f>
        <v>0</v>
      </c>
      <c r="AN10" s="35">
        <f>SUM(SZAK!AN64)</f>
        <v>2</v>
      </c>
      <c r="AO10" s="35">
        <f>SUM(SZAK!AO64)</f>
        <v>28</v>
      </c>
      <c r="AP10" s="35">
        <f>SUM(SZAK!AP64)</f>
        <v>2</v>
      </c>
      <c r="AQ10" s="35">
        <f>SUM(SZAK!AQ64)</f>
        <v>28</v>
      </c>
      <c r="AR10" s="35">
        <f>SUM(SZAK!AR64)</f>
        <v>5</v>
      </c>
      <c r="AS10" s="35">
        <f>SUM(SZAK!AS64)</f>
        <v>0</v>
      </c>
      <c r="AT10" s="35">
        <f>SUM(SZAK!AT64)</f>
        <v>2</v>
      </c>
      <c r="AU10" s="35">
        <f>SUM(SZAK!AU64)</f>
        <v>28</v>
      </c>
      <c r="AV10" s="35">
        <f>SUM(SZAK!AV64)</f>
        <v>5</v>
      </c>
      <c r="AW10" s="35">
        <f>SUM(SZAK!AW64)</f>
        <v>71</v>
      </c>
      <c r="AX10" s="35">
        <f>SUM(SZAK!AX64)</f>
        <v>13</v>
      </c>
      <c r="AY10" s="35">
        <f>SUM(SZAK!AY64)</f>
        <v>0</v>
      </c>
      <c r="AZ10" s="35">
        <f>SUM(SZAK!AZ64)</f>
        <v>51</v>
      </c>
      <c r="BA10" s="35">
        <f>SUM(SZAK!BA64)</f>
        <v>714</v>
      </c>
      <c r="BB10" s="35">
        <f>SUM(SZAK!BB64)</f>
        <v>99</v>
      </c>
      <c r="BC10" s="35">
        <f>SUM(SZAK!BC64)</f>
        <v>1577</v>
      </c>
      <c r="BD10" s="35">
        <f>SUM(SZAK!BD64)</f>
        <v>146</v>
      </c>
      <c r="BE10" s="35">
        <f>SUM(SZAK!BE64)</f>
        <v>150</v>
      </c>
      <c r="BF10" s="335"/>
      <c r="BG10" s="335"/>
    </row>
    <row r="11" spans="1:59" s="36" customFormat="1" ht="15.75" customHeight="1" x14ac:dyDescent="0.3">
      <c r="A11" s="37" t="s">
        <v>11</v>
      </c>
      <c r="B11" s="38"/>
      <c r="C11" s="336" t="s">
        <v>245</v>
      </c>
      <c r="D11" s="337"/>
      <c r="E11" s="338"/>
      <c r="F11" s="339"/>
      <c r="G11" s="338"/>
      <c r="H11" s="339"/>
      <c r="I11" s="340"/>
      <c r="J11" s="339"/>
      <c r="K11" s="338"/>
      <c r="L11" s="339"/>
      <c r="M11" s="338"/>
      <c r="N11" s="339"/>
      <c r="O11" s="340"/>
      <c r="P11" s="339"/>
      <c r="Q11" s="338"/>
      <c r="R11" s="339"/>
      <c r="S11" s="338"/>
      <c r="T11" s="339"/>
      <c r="U11" s="340"/>
      <c r="V11" s="339"/>
      <c r="W11" s="338"/>
      <c r="X11" s="339"/>
      <c r="Y11" s="338"/>
      <c r="Z11" s="339"/>
      <c r="AA11" s="39"/>
      <c r="AB11" s="337"/>
      <c r="AC11" s="338"/>
      <c r="AD11" s="339"/>
      <c r="AE11" s="338"/>
      <c r="AF11" s="339"/>
      <c r="AG11" s="340"/>
      <c r="AH11" s="339"/>
      <c r="AI11" s="338"/>
      <c r="AJ11" s="339"/>
      <c r="AK11" s="338"/>
      <c r="AL11" s="339"/>
      <c r="AM11" s="340"/>
      <c r="AN11" s="339"/>
      <c r="AO11" s="338"/>
      <c r="AP11" s="339"/>
      <c r="AQ11" s="338"/>
      <c r="AR11" s="339"/>
      <c r="AS11" s="340"/>
      <c r="AT11" s="339"/>
      <c r="AU11" s="338"/>
      <c r="AV11" s="339"/>
      <c r="AW11" s="338"/>
      <c r="AX11" s="339"/>
      <c r="AY11" s="39"/>
      <c r="AZ11" s="40"/>
      <c r="BA11" s="40"/>
      <c r="BB11" s="40"/>
      <c r="BC11" s="40"/>
      <c r="BD11" s="40"/>
      <c r="BE11" s="41"/>
      <c r="BF11" s="341"/>
      <c r="BG11" s="341"/>
    </row>
    <row r="12" spans="1:59" ht="15.75" customHeight="1" x14ac:dyDescent="0.25">
      <c r="A12" s="489" t="s">
        <v>298</v>
      </c>
      <c r="B12" s="343" t="s">
        <v>142</v>
      </c>
      <c r="C12" s="531" t="s">
        <v>299</v>
      </c>
      <c r="D12" s="448"/>
      <c r="E12" s="449"/>
      <c r="F12" s="448"/>
      <c r="G12" s="449"/>
      <c r="H12" s="448"/>
      <c r="I12" s="450"/>
      <c r="J12" s="186"/>
      <c r="K12" s="449" t="str">
        <f t="shared" ref="K12:K27" si="0">IF(J12*14=0,"",J12*14)</f>
        <v/>
      </c>
      <c r="L12" s="448"/>
      <c r="M12" s="449" t="str">
        <f t="shared" ref="M12:M27" si="1">IF(L12*14=0,"",L12*14)</f>
        <v/>
      </c>
      <c r="N12" s="448"/>
      <c r="O12" s="452"/>
      <c r="P12" s="448"/>
      <c r="Q12" s="449" t="str">
        <f t="shared" ref="Q12:Q27" si="2">IF(P12*14=0,"",P12*14)</f>
        <v/>
      </c>
      <c r="R12" s="448"/>
      <c r="S12" s="449" t="str">
        <f t="shared" ref="S12:S27" si="3">IF(R12*14=0,"",R12*14)</f>
        <v/>
      </c>
      <c r="T12" s="448"/>
      <c r="U12" s="450"/>
      <c r="V12" s="186"/>
      <c r="W12" s="449" t="str">
        <f t="shared" ref="W12:W27" si="4">IF(V12*14=0,"",V12*14)</f>
        <v/>
      </c>
      <c r="X12" s="448"/>
      <c r="Y12" s="449" t="str">
        <f t="shared" ref="Y12:Y27" si="5">IF(X12*14=0,"",X12*14)</f>
        <v/>
      </c>
      <c r="Z12" s="448"/>
      <c r="AA12" s="452"/>
      <c r="AB12" s="448">
        <v>3</v>
      </c>
      <c r="AC12" s="449">
        <f t="shared" ref="AC12:AC27" si="6">IF(AB12*14=0,"",AB12*14)</f>
        <v>42</v>
      </c>
      <c r="AD12" s="448">
        <v>2</v>
      </c>
      <c r="AE12" s="449">
        <f t="shared" ref="AE12:AE27" si="7">IF(AD12*14=0,"",AD12*14)</f>
        <v>28</v>
      </c>
      <c r="AF12" s="453">
        <v>5</v>
      </c>
      <c r="AG12" s="450" t="s">
        <v>30</v>
      </c>
      <c r="AH12" s="186"/>
      <c r="AI12" s="449" t="str">
        <f t="shared" ref="AI12:AI27" si="8">IF(AH12*14=0,"",AH12*14)</f>
        <v/>
      </c>
      <c r="AJ12" s="448"/>
      <c r="AK12" s="449" t="str">
        <f t="shared" ref="AK12:AK27" si="9">IF(AJ12*14=0,"",AJ12*14)</f>
        <v/>
      </c>
      <c r="AL12" s="448"/>
      <c r="AM12" s="452"/>
      <c r="AN12" s="186"/>
      <c r="AO12" s="449" t="str">
        <f t="shared" ref="AO12:AO32" si="10">IF(AN12*14=0,"",AN12*14)</f>
        <v/>
      </c>
      <c r="AP12" s="395"/>
      <c r="AQ12" s="449" t="str">
        <f t="shared" ref="AQ12:AQ32" si="11">IF(AP12*14=0,"",AP12*14)</f>
        <v/>
      </c>
      <c r="AR12" s="395"/>
      <c r="AS12" s="396"/>
      <c r="AT12" s="448"/>
      <c r="AU12" s="449" t="str">
        <f t="shared" ref="AU12:AU27" si="12">IF(AT12*14=0,"",AT12*14)</f>
        <v/>
      </c>
      <c r="AV12" s="448"/>
      <c r="AW12" s="449" t="str">
        <f t="shared" ref="AW12:AW27" si="13">IF(AV12*14=0,"",AV12*14)</f>
        <v/>
      </c>
      <c r="AX12" s="448"/>
      <c r="AY12" s="448"/>
      <c r="AZ12" s="190">
        <f t="shared" ref="AZ12:AZ32" si="14">IF(D12+J12+P12+V12+AB12+AH12+AN12+AT12=0,"",D12+J12+P12+V12+AB12+AH12+AN12+AT12)</f>
        <v>3</v>
      </c>
      <c r="BA12" s="449">
        <f t="shared" ref="BA12:BA32" si="15">IF((D12+J12+P12+V12+AB12+AH12+AN12+AT12)*14=0,"",(D12+J12+P12+V12+AB12+AH12+AN12+AT12)*14)</f>
        <v>42</v>
      </c>
      <c r="BB12" s="399">
        <f t="shared" ref="BB12:BB32" si="16">IF(F12+L12+R12+X12+AD12+AJ12+AP12+AV12=0,"",F12+L12+R12+X12+AD12+AJ12+AP12+AV12)</f>
        <v>2</v>
      </c>
      <c r="BC12" s="449">
        <f t="shared" ref="BC12:BC32" si="17">IF((L12+F12+R12+X12+AD12+AJ12+AP12+AV12)*14=0,"",(L12+F12+R12+X12+AD12+AJ12+AP12+AV12)*14)</f>
        <v>28</v>
      </c>
      <c r="BD12" s="399">
        <f t="shared" ref="BD12:BD32" si="18">IF(N12+H12+T12+Z12+AF12+AL12+AR12+AX12=0,"",N12+H12+T12+Z12+AF12+AL12+AR12+AX12)</f>
        <v>5</v>
      </c>
      <c r="BE12" s="454">
        <f t="shared" ref="BE12:BE32" si="19">IF(D12+F12+L12+J12+P12+R12+V12+X12+AB12+AD12+AH12+AJ12+AN12+AP12+AT12+AV12=0,"",D12+F12+L12+J12+P12+R12+V12+X12+AB12+AD12+AH12+AJ12+AN12+AP12+AT12+AV12)</f>
        <v>5</v>
      </c>
      <c r="BF12" s="471" t="s">
        <v>186</v>
      </c>
      <c r="BG12" s="471" t="s">
        <v>300</v>
      </c>
    </row>
    <row r="13" spans="1:59" ht="15.75" customHeight="1" x14ac:dyDescent="0.25">
      <c r="A13" s="490" t="s">
        <v>301</v>
      </c>
      <c r="B13" s="343" t="s">
        <v>142</v>
      </c>
      <c r="C13" s="531" t="s">
        <v>302</v>
      </c>
      <c r="D13" s="448"/>
      <c r="E13" s="449"/>
      <c r="F13" s="448"/>
      <c r="G13" s="449"/>
      <c r="H13" s="448"/>
      <c r="I13" s="450"/>
      <c r="J13" s="186"/>
      <c r="K13" s="449" t="str">
        <f t="shared" si="0"/>
        <v/>
      </c>
      <c r="L13" s="448"/>
      <c r="M13" s="449" t="str">
        <f t="shared" si="1"/>
        <v/>
      </c>
      <c r="N13" s="448"/>
      <c r="O13" s="452"/>
      <c r="P13" s="448"/>
      <c r="Q13" s="449" t="str">
        <f t="shared" si="2"/>
        <v/>
      </c>
      <c r="R13" s="448"/>
      <c r="S13" s="449" t="str">
        <f t="shared" si="3"/>
        <v/>
      </c>
      <c r="T13" s="448"/>
      <c r="U13" s="450"/>
      <c r="V13" s="186"/>
      <c r="W13" s="449" t="str">
        <f t="shared" si="4"/>
        <v/>
      </c>
      <c r="X13" s="448"/>
      <c r="Y13" s="449" t="str">
        <f t="shared" si="5"/>
        <v/>
      </c>
      <c r="Z13" s="448"/>
      <c r="AA13" s="452"/>
      <c r="AB13" s="448">
        <v>2</v>
      </c>
      <c r="AC13" s="449">
        <f t="shared" si="6"/>
        <v>28</v>
      </c>
      <c r="AD13" s="448">
        <v>1</v>
      </c>
      <c r="AE13" s="449">
        <f t="shared" si="7"/>
        <v>14</v>
      </c>
      <c r="AF13" s="453">
        <v>3</v>
      </c>
      <c r="AG13" s="450" t="s">
        <v>41</v>
      </c>
      <c r="AH13" s="186"/>
      <c r="AI13" s="449" t="str">
        <f t="shared" si="8"/>
        <v/>
      </c>
      <c r="AJ13" s="448"/>
      <c r="AK13" s="449" t="str">
        <f t="shared" si="9"/>
        <v/>
      </c>
      <c r="AL13" s="448"/>
      <c r="AM13" s="452"/>
      <c r="AN13" s="186"/>
      <c r="AO13" s="449" t="str">
        <f t="shared" si="10"/>
        <v/>
      </c>
      <c r="AP13" s="395"/>
      <c r="AQ13" s="449" t="str">
        <f t="shared" si="11"/>
        <v/>
      </c>
      <c r="AR13" s="395"/>
      <c r="AS13" s="396"/>
      <c r="AT13" s="448"/>
      <c r="AU13" s="449" t="str">
        <f t="shared" si="12"/>
        <v/>
      </c>
      <c r="AV13" s="448"/>
      <c r="AW13" s="449" t="str">
        <f t="shared" si="13"/>
        <v/>
      </c>
      <c r="AX13" s="448"/>
      <c r="AY13" s="448"/>
      <c r="AZ13" s="190">
        <f t="shared" si="14"/>
        <v>2</v>
      </c>
      <c r="BA13" s="449">
        <f t="shared" si="15"/>
        <v>28</v>
      </c>
      <c r="BB13" s="399">
        <f t="shared" si="16"/>
        <v>1</v>
      </c>
      <c r="BC13" s="449">
        <f t="shared" si="17"/>
        <v>14</v>
      </c>
      <c r="BD13" s="399">
        <f t="shared" si="18"/>
        <v>3</v>
      </c>
      <c r="BE13" s="454">
        <f t="shared" si="19"/>
        <v>3</v>
      </c>
      <c r="BF13" s="471" t="s">
        <v>186</v>
      </c>
      <c r="BG13" s="471" t="s">
        <v>223</v>
      </c>
    </row>
    <row r="14" spans="1:59" ht="15.75" customHeight="1" x14ac:dyDescent="0.25">
      <c r="A14" s="491" t="s">
        <v>303</v>
      </c>
      <c r="B14" s="343" t="s">
        <v>142</v>
      </c>
      <c r="C14" s="531" t="s">
        <v>304</v>
      </c>
      <c r="D14" s="448"/>
      <c r="E14" s="449"/>
      <c r="F14" s="448"/>
      <c r="G14" s="449"/>
      <c r="H14" s="448"/>
      <c r="I14" s="450"/>
      <c r="J14" s="186"/>
      <c r="K14" s="449" t="str">
        <f t="shared" si="0"/>
        <v/>
      </c>
      <c r="L14" s="448"/>
      <c r="M14" s="449" t="str">
        <f t="shared" si="1"/>
        <v/>
      </c>
      <c r="N14" s="448"/>
      <c r="O14" s="452"/>
      <c r="P14" s="448"/>
      <c r="Q14" s="449" t="str">
        <f t="shared" si="2"/>
        <v/>
      </c>
      <c r="R14" s="448"/>
      <c r="S14" s="449" t="str">
        <f t="shared" si="3"/>
        <v/>
      </c>
      <c r="T14" s="448"/>
      <c r="U14" s="450"/>
      <c r="V14" s="186"/>
      <c r="W14" s="449" t="str">
        <f t="shared" si="4"/>
        <v/>
      </c>
      <c r="X14" s="448"/>
      <c r="Y14" s="449" t="str">
        <f t="shared" si="5"/>
        <v/>
      </c>
      <c r="Z14" s="448"/>
      <c r="AA14" s="452"/>
      <c r="AB14" s="448">
        <v>3</v>
      </c>
      <c r="AC14" s="449">
        <f t="shared" si="6"/>
        <v>42</v>
      </c>
      <c r="AD14" s="448">
        <v>1</v>
      </c>
      <c r="AE14" s="449">
        <f t="shared" si="7"/>
        <v>14</v>
      </c>
      <c r="AF14" s="453">
        <v>5</v>
      </c>
      <c r="AG14" s="450" t="s">
        <v>28</v>
      </c>
      <c r="AH14" s="186"/>
      <c r="AI14" s="449" t="str">
        <f t="shared" si="8"/>
        <v/>
      </c>
      <c r="AJ14" s="448"/>
      <c r="AK14" s="449" t="str">
        <f t="shared" si="9"/>
        <v/>
      </c>
      <c r="AL14" s="448"/>
      <c r="AM14" s="452"/>
      <c r="AN14" s="186"/>
      <c r="AO14" s="449" t="str">
        <f t="shared" si="10"/>
        <v/>
      </c>
      <c r="AP14" s="395"/>
      <c r="AQ14" s="449" t="str">
        <f t="shared" si="11"/>
        <v/>
      </c>
      <c r="AR14" s="395"/>
      <c r="AS14" s="396"/>
      <c r="AT14" s="448"/>
      <c r="AU14" s="449" t="str">
        <f t="shared" si="12"/>
        <v/>
      </c>
      <c r="AV14" s="448"/>
      <c r="AW14" s="449" t="str">
        <f t="shared" si="13"/>
        <v/>
      </c>
      <c r="AX14" s="448"/>
      <c r="AY14" s="448"/>
      <c r="AZ14" s="190">
        <f t="shared" si="14"/>
        <v>3</v>
      </c>
      <c r="BA14" s="449">
        <f t="shared" si="15"/>
        <v>42</v>
      </c>
      <c r="BB14" s="399">
        <f t="shared" si="16"/>
        <v>1</v>
      </c>
      <c r="BC14" s="449">
        <f t="shared" si="17"/>
        <v>14</v>
      </c>
      <c r="BD14" s="399">
        <f t="shared" si="18"/>
        <v>5</v>
      </c>
      <c r="BE14" s="454">
        <f t="shared" si="19"/>
        <v>4</v>
      </c>
      <c r="BF14" s="471" t="s">
        <v>186</v>
      </c>
      <c r="BG14" s="471" t="s">
        <v>305</v>
      </c>
    </row>
    <row r="15" spans="1:59" ht="15.75" customHeight="1" x14ac:dyDescent="0.25">
      <c r="A15" s="491" t="s">
        <v>306</v>
      </c>
      <c r="B15" s="343" t="s">
        <v>142</v>
      </c>
      <c r="C15" s="531" t="s">
        <v>307</v>
      </c>
      <c r="D15" s="448"/>
      <c r="E15" s="449"/>
      <c r="F15" s="448"/>
      <c r="G15" s="449"/>
      <c r="H15" s="448"/>
      <c r="I15" s="450"/>
      <c r="J15" s="186"/>
      <c r="K15" s="449" t="str">
        <f t="shared" si="0"/>
        <v/>
      </c>
      <c r="L15" s="448"/>
      <c r="M15" s="449" t="str">
        <f t="shared" si="1"/>
        <v/>
      </c>
      <c r="N15" s="448"/>
      <c r="O15" s="452"/>
      <c r="P15" s="448"/>
      <c r="Q15" s="449" t="str">
        <f t="shared" si="2"/>
        <v/>
      </c>
      <c r="R15" s="448"/>
      <c r="S15" s="449" t="str">
        <f t="shared" si="3"/>
        <v/>
      </c>
      <c r="T15" s="448"/>
      <c r="U15" s="450"/>
      <c r="V15" s="186"/>
      <c r="W15" s="449" t="str">
        <f t="shared" si="4"/>
        <v/>
      </c>
      <c r="X15" s="448"/>
      <c r="Y15" s="449" t="str">
        <f t="shared" si="5"/>
        <v/>
      </c>
      <c r="Z15" s="448"/>
      <c r="AA15" s="452"/>
      <c r="AB15" s="448">
        <v>3</v>
      </c>
      <c r="AC15" s="449">
        <f t="shared" si="6"/>
        <v>42</v>
      </c>
      <c r="AD15" s="448">
        <v>1</v>
      </c>
      <c r="AE15" s="449">
        <f t="shared" si="7"/>
        <v>14</v>
      </c>
      <c r="AF15" s="453">
        <v>5</v>
      </c>
      <c r="AG15" s="450" t="s">
        <v>87</v>
      </c>
      <c r="AH15" s="186"/>
      <c r="AI15" s="449" t="str">
        <f t="shared" si="8"/>
        <v/>
      </c>
      <c r="AJ15" s="448"/>
      <c r="AK15" s="449" t="str">
        <f t="shared" si="9"/>
        <v/>
      </c>
      <c r="AL15" s="448"/>
      <c r="AM15" s="452"/>
      <c r="AN15" s="186"/>
      <c r="AO15" s="449" t="str">
        <f t="shared" si="10"/>
        <v/>
      </c>
      <c r="AP15" s="395"/>
      <c r="AQ15" s="449" t="str">
        <f t="shared" si="11"/>
        <v/>
      </c>
      <c r="AR15" s="395"/>
      <c r="AS15" s="396"/>
      <c r="AT15" s="448"/>
      <c r="AU15" s="449" t="str">
        <f t="shared" si="12"/>
        <v/>
      </c>
      <c r="AV15" s="448"/>
      <c r="AW15" s="449" t="str">
        <f t="shared" si="13"/>
        <v/>
      </c>
      <c r="AX15" s="448"/>
      <c r="AY15" s="448"/>
      <c r="AZ15" s="190">
        <f t="shared" si="14"/>
        <v>3</v>
      </c>
      <c r="BA15" s="449">
        <f t="shared" si="15"/>
        <v>42</v>
      </c>
      <c r="BB15" s="399">
        <f t="shared" si="16"/>
        <v>1</v>
      </c>
      <c r="BC15" s="449">
        <f t="shared" si="17"/>
        <v>14</v>
      </c>
      <c r="BD15" s="399">
        <f t="shared" si="18"/>
        <v>5</v>
      </c>
      <c r="BE15" s="454">
        <f t="shared" si="19"/>
        <v>4</v>
      </c>
      <c r="BF15" s="471" t="s">
        <v>186</v>
      </c>
      <c r="BG15" s="471" t="s">
        <v>305</v>
      </c>
    </row>
    <row r="16" spans="1:59" ht="15.75" customHeight="1" x14ac:dyDescent="0.25">
      <c r="A16" s="489" t="s">
        <v>308</v>
      </c>
      <c r="B16" s="343" t="s">
        <v>142</v>
      </c>
      <c r="C16" s="531" t="s">
        <v>309</v>
      </c>
      <c r="D16" s="448"/>
      <c r="E16" s="449"/>
      <c r="F16" s="448"/>
      <c r="G16" s="449"/>
      <c r="H16" s="448"/>
      <c r="I16" s="450"/>
      <c r="J16" s="186"/>
      <c r="K16" s="449" t="str">
        <f t="shared" si="0"/>
        <v/>
      </c>
      <c r="L16" s="448"/>
      <c r="M16" s="449" t="str">
        <f t="shared" si="1"/>
        <v/>
      </c>
      <c r="N16" s="448"/>
      <c r="O16" s="452"/>
      <c r="P16" s="448"/>
      <c r="Q16" s="449" t="str">
        <f t="shared" si="2"/>
        <v/>
      </c>
      <c r="R16" s="448"/>
      <c r="S16" s="449" t="str">
        <f t="shared" si="3"/>
        <v/>
      </c>
      <c r="T16" s="448"/>
      <c r="U16" s="450"/>
      <c r="V16" s="186"/>
      <c r="W16" s="449" t="str">
        <f t="shared" si="4"/>
        <v/>
      </c>
      <c r="X16" s="448"/>
      <c r="Y16" s="449" t="str">
        <f t="shared" si="5"/>
        <v/>
      </c>
      <c r="Z16" s="448"/>
      <c r="AA16" s="452"/>
      <c r="AB16" s="448">
        <v>2</v>
      </c>
      <c r="AC16" s="449">
        <f t="shared" si="6"/>
        <v>28</v>
      </c>
      <c r="AD16" s="448">
        <v>2</v>
      </c>
      <c r="AE16" s="449">
        <f t="shared" si="7"/>
        <v>28</v>
      </c>
      <c r="AF16" s="453">
        <v>4</v>
      </c>
      <c r="AG16" s="450" t="s">
        <v>30</v>
      </c>
      <c r="AH16" s="186"/>
      <c r="AI16" s="449" t="str">
        <f t="shared" si="8"/>
        <v/>
      </c>
      <c r="AJ16" s="448"/>
      <c r="AK16" s="449" t="str">
        <f t="shared" si="9"/>
        <v/>
      </c>
      <c r="AL16" s="448"/>
      <c r="AM16" s="452"/>
      <c r="AN16" s="186"/>
      <c r="AO16" s="449" t="str">
        <f t="shared" si="10"/>
        <v/>
      </c>
      <c r="AP16" s="395"/>
      <c r="AQ16" s="449" t="str">
        <f t="shared" si="11"/>
        <v/>
      </c>
      <c r="AR16" s="395"/>
      <c r="AS16" s="396"/>
      <c r="AT16" s="448"/>
      <c r="AU16" s="449" t="str">
        <f t="shared" si="12"/>
        <v/>
      </c>
      <c r="AV16" s="448"/>
      <c r="AW16" s="449" t="str">
        <f t="shared" si="13"/>
        <v/>
      </c>
      <c r="AX16" s="448"/>
      <c r="AY16" s="448"/>
      <c r="AZ16" s="190">
        <f t="shared" si="14"/>
        <v>2</v>
      </c>
      <c r="BA16" s="449">
        <f t="shared" si="15"/>
        <v>28</v>
      </c>
      <c r="BB16" s="399">
        <f t="shared" si="16"/>
        <v>2</v>
      </c>
      <c r="BC16" s="449">
        <f t="shared" si="17"/>
        <v>28</v>
      </c>
      <c r="BD16" s="399">
        <f t="shared" si="18"/>
        <v>4</v>
      </c>
      <c r="BE16" s="454">
        <f t="shared" si="19"/>
        <v>4</v>
      </c>
      <c r="BF16" s="471" t="s">
        <v>186</v>
      </c>
      <c r="BG16" s="471" t="s">
        <v>305</v>
      </c>
    </row>
    <row r="17" spans="1:59" ht="15.75" customHeight="1" x14ac:dyDescent="0.25">
      <c r="A17" s="489" t="s">
        <v>310</v>
      </c>
      <c r="B17" s="343" t="s">
        <v>142</v>
      </c>
      <c r="C17" s="531" t="s">
        <v>311</v>
      </c>
      <c r="D17" s="448"/>
      <c r="E17" s="449"/>
      <c r="F17" s="448"/>
      <c r="G17" s="449"/>
      <c r="H17" s="448"/>
      <c r="I17" s="450"/>
      <c r="J17" s="186"/>
      <c r="K17" s="449" t="str">
        <f t="shared" si="0"/>
        <v/>
      </c>
      <c r="L17" s="448"/>
      <c r="M17" s="449" t="str">
        <f t="shared" si="1"/>
        <v/>
      </c>
      <c r="N17" s="448"/>
      <c r="O17" s="452"/>
      <c r="P17" s="448"/>
      <c r="Q17" s="449" t="str">
        <f t="shared" si="2"/>
        <v/>
      </c>
      <c r="R17" s="448"/>
      <c r="S17" s="449" t="str">
        <f t="shared" si="3"/>
        <v/>
      </c>
      <c r="T17" s="448"/>
      <c r="U17" s="450"/>
      <c r="V17" s="186"/>
      <c r="W17" s="449" t="str">
        <f t="shared" si="4"/>
        <v/>
      </c>
      <c r="X17" s="448"/>
      <c r="Y17" s="449" t="str">
        <f t="shared" si="5"/>
        <v/>
      </c>
      <c r="Z17" s="448"/>
      <c r="AA17" s="452"/>
      <c r="AB17" s="448">
        <v>1</v>
      </c>
      <c r="AC17" s="449">
        <f t="shared" si="6"/>
        <v>14</v>
      </c>
      <c r="AD17" s="448">
        <v>1</v>
      </c>
      <c r="AE17" s="449">
        <f t="shared" si="7"/>
        <v>14</v>
      </c>
      <c r="AF17" s="448">
        <v>3</v>
      </c>
      <c r="AG17" s="450" t="s">
        <v>30</v>
      </c>
      <c r="AH17" s="186"/>
      <c r="AI17" s="449" t="str">
        <f t="shared" si="8"/>
        <v/>
      </c>
      <c r="AJ17" s="448"/>
      <c r="AK17" s="449" t="str">
        <f t="shared" si="9"/>
        <v/>
      </c>
      <c r="AL17" s="448"/>
      <c r="AM17" s="452"/>
      <c r="AN17" s="186"/>
      <c r="AO17" s="449" t="str">
        <f t="shared" si="10"/>
        <v/>
      </c>
      <c r="AP17" s="395"/>
      <c r="AQ17" s="449" t="str">
        <f t="shared" si="11"/>
        <v/>
      </c>
      <c r="AR17" s="395"/>
      <c r="AS17" s="396"/>
      <c r="AT17" s="448"/>
      <c r="AU17" s="449" t="str">
        <f t="shared" si="12"/>
        <v/>
      </c>
      <c r="AV17" s="448"/>
      <c r="AW17" s="449" t="str">
        <f t="shared" si="13"/>
        <v/>
      </c>
      <c r="AX17" s="448"/>
      <c r="AY17" s="448"/>
      <c r="AZ17" s="190">
        <f t="shared" si="14"/>
        <v>1</v>
      </c>
      <c r="BA17" s="449">
        <f t="shared" si="15"/>
        <v>14</v>
      </c>
      <c r="BB17" s="399">
        <f t="shared" si="16"/>
        <v>1</v>
      </c>
      <c r="BC17" s="449">
        <f t="shared" si="17"/>
        <v>14</v>
      </c>
      <c r="BD17" s="399">
        <f t="shared" si="18"/>
        <v>3</v>
      </c>
      <c r="BE17" s="454">
        <f t="shared" si="19"/>
        <v>2</v>
      </c>
      <c r="BF17" s="471" t="s">
        <v>152</v>
      </c>
      <c r="BG17" s="471" t="s">
        <v>213</v>
      </c>
    </row>
    <row r="18" spans="1:59" ht="15.75" customHeight="1" x14ac:dyDescent="0.25">
      <c r="A18" s="491" t="s">
        <v>345</v>
      </c>
      <c r="B18" s="343" t="s">
        <v>142</v>
      </c>
      <c r="C18" s="531" t="s">
        <v>346</v>
      </c>
      <c r="D18" s="448"/>
      <c r="E18" s="449" t="str">
        <f t="shared" ref="E18:E27" si="20">IF(D18*14=0,"",D18*14)</f>
        <v/>
      </c>
      <c r="F18" s="448"/>
      <c r="G18" s="449" t="str">
        <f t="shared" ref="G18:G27" si="21">IF(F18*14=0,"",F18*14)</f>
        <v/>
      </c>
      <c r="H18" s="448"/>
      <c r="I18" s="450"/>
      <c r="J18" s="186"/>
      <c r="K18" s="449" t="str">
        <f t="shared" si="0"/>
        <v/>
      </c>
      <c r="L18" s="448"/>
      <c r="M18" s="449" t="str">
        <f t="shared" si="1"/>
        <v/>
      </c>
      <c r="N18" s="448"/>
      <c r="O18" s="452"/>
      <c r="P18" s="448"/>
      <c r="Q18" s="449" t="str">
        <f t="shared" si="2"/>
        <v/>
      </c>
      <c r="R18" s="448"/>
      <c r="S18" s="449" t="str">
        <f t="shared" si="3"/>
        <v/>
      </c>
      <c r="T18" s="448"/>
      <c r="U18" s="450"/>
      <c r="V18" s="186"/>
      <c r="W18" s="449" t="str">
        <f t="shared" si="4"/>
        <v/>
      </c>
      <c r="X18" s="448"/>
      <c r="Y18" s="449" t="str">
        <f t="shared" si="5"/>
        <v/>
      </c>
      <c r="Z18" s="448"/>
      <c r="AA18" s="452"/>
      <c r="AB18" s="448"/>
      <c r="AC18" s="449" t="str">
        <f t="shared" si="6"/>
        <v/>
      </c>
      <c r="AD18" s="448"/>
      <c r="AE18" s="449" t="str">
        <f t="shared" si="7"/>
        <v/>
      </c>
      <c r="AF18" s="448"/>
      <c r="AG18" s="450"/>
      <c r="AH18" s="186">
        <v>3</v>
      </c>
      <c r="AI18" s="449">
        <f t="shared" si="8"/>
        <v>42</v>
      </c>
      <c r="AJ18" s="448">
        <v>2</v>
      </c>
      <c r="AK18" s="449">
        <f t="shared" si="9"/>
        <v>28</v>
      </c>
      <c r="AL18" s="448">
        <v>5</v>
      </c>
      <c r="AM18" s="452" t="s">
        <v>30</v>
      </c>
      <c r="AN18" s="186"/>
      <c r="AO18" s="449" t="str">
        <f t="shared" si="10"/>
        <v/>
      </c>
      <c r="AP18" s="395"/>
      <c r="AQ18" s="449" t="str">
        <f t="shared" si="11"/>
        <v/>
      </c>
      <c r="AR18" s="395"/>
      <c r="AS18" s="396"/>
      <c r="AT18" s="448"/>
      <c r="AU18" s="449" t="str">
        <f t="shared" si="12"/>
        <v/>
      </c>
      <c r="AV18" s="448"/>
      <c r="AW18" s="449" t="str">
        <f t="shared" si="13"/>
        <v/>
      </c>
      <c r="AX18" s="448"/>
      <c r="AY18" s="448"/>
      <c r="AZ18" s="190">
        <f t="shared" si="14"/>
        <v>3</v>
      </c>
      <c r="BA18" s="449">
        <f t="shared" si="15"/>
        <v>42</v>
      </c>
      <c r="BB18" s="399">
        <f t="shared" si="16"/>
        <v>2</v>
      </c>
      <c r="BC18" s="449">
        <f t="shared" si="17"/>
        <v>28</v>
      </c>
      <c r="BD18" s="399">
        <f t="shared" si="18"/>
        <v>5</v>
      </c>
      <c r="BE18" s="454">
        <f t="shared" si="19"/>
        <v>5</v>
      </c>
      <c r="BF18" s="471" t="s">
        <v>186</v>
      </c>
      <c r="BG18" s="471" t="s">
        <v>300</v>
      </c>
    </row>
    <row r="19" spans="1:59" ht="15.75" customHeight="1" x14ac:dyDescent="0.25">
      <c r="A19" s="491" t="s">
        <v>347</v>
      </c>
      <c r="B19" s="343" t="s">
        <v>142</v>
      </c>
      <c r="C19" s="531" t="s">
        <v>348</v>
      </c>
      <c r="D19" s="448"/>
      <c r="E19" s="449" t="str">
        <f t="shared" si="20"/>
        <v/>
      </c>
      <c r="F19" s="448"/>
      <c r="G19" s="449" t="str">
        <f t="shared" si="21"/>
        <v/>
      </c>
      <c r="H19" s="448"/>
      <c r="I19" s="450"/>
      <c r="J19" s="186"/>
      <c r="K19" s="449" t="str">
        <f t="shared" si="0"/>
        <v/>
      </c>
      <c r="L19" s="448"/>
      <c r="M19" s="449" t="str">
        <f t="shared" si="1"/>
        <v/>
      </c>
      <c r="N19" s="448"/>
      <c r="O19" s="452"/>
      <c r="P19" s="448"/>
      <c r="Q19" s="449" t="str">
        <f t="shared" si="2"/>
        <v/>
      </c>
      <c r="R19" s="448"/>
      <c r="S19" s="449" t="str">
        <f t="shared" si="3"/>
        <v/>
      </c>
      <c r="T19" s="448"/>
      <c r="U19" s="450"/>
      <c r="V19" s="186"/>
      <c r="W19" s="449" t="str">
        <f t="shared" si="4"/>
        <v/>
      </c>
      <c r="X19" s="448"/>
      <c r="Y19" s="449" t="str">
        <f t="shared" si="5"/>
        <v/>
      </c>
      <c r="Z19" s="448"/>
      <c r="AA19" s="452"/>
      <c r="AB19" s="448"/>
      <c r="AC19" s="449" t="str">
        <f t="shared" si="6"/>
        <v/>
      </c>
      <c r="AD19" s="448"/>
      <c r="AE19" s="449" t="str">
        <f t="shared" si="7"/>
        <v/>
      </c>
      <c r="AF19" s="448"/>
      <c r="AG19" s="450"/>
      <c r="AH19" s="186">
        <v>2</v>
      </c>
      <c r="AI19" s="449">
        <f t="shared" si="8"/>
        <v>28</v>
      </c>
      <c r="AJ19" s="448">
        <v>4</v>
      </c>
      <c r="AK19" s="449">
        <f t="shared" si="9"/>
        <v>56</v>
      </c>
      <c r="AL19" s="448">
        <v>6</v>
      </c>
      <c r="AM19" s="452" t="s">
        <v>28</v>
      </c>
      <c r="AN19" s="186"/>
      <c r="AO19" s="449" t="str">
        <f t="shared" si="10"/>
        <v/>
      </c>
      <c r="AP19" s="395"/>
      <c r="AQ19" s="449" t="str">
        <f t="shared" si="11"/>
        <v/>
      </c>
      <c r="AR19" s="395"/>
      <c r="AS19" s="396"/>
      <c r="AT19" s="448"/>
      <c r="AU19" s="449" t="str">
        <f t="shared" si="12"/>
        <v/>
      </c>
      <c r="AV19" s="448"/>
      <c r="AW19" s="449" t="str">
        <f t="shared" si="13"/>
        <v/>
      </c>
      <c r="AX19" s="448"/>
      <c r="AY19" s="448"/>
      <c r="AZ19" s="190">
        <f t="shared" si="14"/>
        <v>2</v>
      </c>
      <c r="BA19" s="449">
        <f t="shared" si="15"/>
        <v>28</v>
      </c>
      <c r="BB19" s="399">
        <f t="shared" si="16"/>
        <v>4</v>
      </c>
      <c r="BC19" s="449">
        <f t="shared" si="17"/>
        <v>56</v>
      </c>
      <c r="BD19" s="399">
        <f t="shared" si="18"/>
        <v>6</v>
      </c>
      <c r="BE19" s="454">
        <f t="shared" si="19"/>
        <v>6</v>
      </c>
      <c r="BF19" s="471" t="s">
        <v>186</v>
      </c>
      <c r="BG19" s="471" t="s">
        <v>144</v>
      </c>
    </row>
    <row r="20" spans="1:59" s="76" customFormat="1" ht="15.75" customHeight="1" x14ac:dyDescent="0.25">
      <c r="A20" s="491" t="s">
        <v>316</v>
      </c>
      <c r="B20" s="343" t="s">
        <v>142</v>
      </c>
      <c r="C20" s="531" t="s">
        <v>317</v>
      </c>
      <c r="D20" s="448"/>
      <c r="E20" s="449" t="str">
        <f t="shared" si="20"/>
        <v/>
      </c>
      <c r="F20" s="448"/>
      <c r="G20" s="449" t="str">
        <f t="shared" si="21"/>
        <v/>
      </c>
      <c r="H20" s="448"/>
      <c r="I20" s="450"/>
      <c r="J20" s="186"/>
      <c r="K20" s="449" t="str">
        <f t="shared" si="0"/>
        <v/>
      </c>
      <c r="L20" s="448"/>
      <c r="M20" s="449" t="str">
        <f t="shared" si="1"/>
        <v/>
      </c>
      <c r="N20" s="448"/>
      <c r="O20" s="452"/>
      <c r="P20" s="448"/>
      <c r="Q20" s="449" t="str">
        <f t="shared" si="2"/>
        <v/>
      </c>
      <c r="R20" s="448"/>
      <c r="S20" s="449" t="str">
        <f t="shared" si="3"/>
        <v/>
      </c>
      <c r="T20" s="448"/>
      <c r="U20" s="450"/>
      <c r="V20" s="186"/>
      <c r="W20" s="449" t="str">
        <f t="shared" si="4"/>
        <v/>
      </c>
      <c r="X20" s="448"/>
      <c r="Y20" s="449" t="str">
        <f t="shared" si="5"/>
        <v/>
      </c>
      <c r="Z20" s="448"/>
      <c r="AA20" s="452"/>
      <c r="AB20" s="448"/>
      <c r="AC20" s="449" t="str">
        <f t="shared" si="6"/>
        <v/>
      </c>
      <c r="AD20" s="448"/>
      <c r="AE20" s="449" t="str">
        <f t="shared" si="7"/>
        <v/>
      </c>
      <c r="AF20" s="448"/>
      <c r="AG20" s="450"/>
      <c r="AH20" s="186">
        <v>3</v>
      </c>
      <c r="AI20" s="449">
        <f t="shared" si="8"/>
        <v>42</v>
      </c>
      <c r="AJ20" s="448">
        <v>2</v>
      </c>
      <c r="AK20" s="449">
        <f t="shared" si="9"/>
        <v>28</v>
      </c>
      <c r="AL20" s="448">
        <v>6</v>
      </c>
      <c r="AM20" s="452" t="s">
        <v>28</v>
      </c>
      <c r="AN20" s="186"/>
      <c r="AO20" s="449" t="str">
        <f t="shared" si="10"/>
        <v/>
      </c>
      <c r="AP20" s="395"/>
      <c r="AQ20" s="449" t="str">
        <f t="shared" si="11"/>
        <v/>
      </c>
      <c r="AR20" s="395"/>
      <c r="AS20" s="396"/>
      <c r="AT20" s="448"/>
      <c r="AU20" s="449" t="str">
        <f t="shared" si="12"/>
        <v/>
      </c>
      <c r="AV20" s="448"/>
      <c r="AW20" s="449" t="str">
        <f t="shared" si="13"/>
        <v/>
      </c>
      <c r="AX20" s="448"/>
      <c r="AY20" s="448"/>
      <c r="AZ20" s="190">
        <f t="shared" si="14"/>
        <v>3</v>
      </c>
      <c r="BA20" s="449">
        <f t="shared" si="15"/>
        <v>42</v>
      </c>
      <c r="BB20" s="399">
        <f t="shared" si="16"/>
        <v>2</v>
      </c>
      <c r="BC20" s="449">
        <f t="shared" si="17"/>
        <v>28</v>
      </c>
      <c r="BD20" s="399">
        <f t="shared" si="18"/>
        <v>6</v>
      </c>
      <c r="BE20" s="454">
        <f t="shared" si="19"/>
        <v>5</v>
      </c>
      <c r="BF20" s="471" t="s">
        <v>186</v>
      </c>
      <c r="BG20" s="471" t="s">
        <v>305</v>
      </c>
    </row>
    <row r="21" spans="1:59" ht="15.75" customHeight="1" x14ac:dyDescent="0.25">
      <c r="A21" s="491" t="s">
        <v>318</v>
      </c>
      <c r="B21" s="343" t="s">
        <v>142</v>
      </c>
      <c r="C21" s="531" t="s">
        <v>319</v>
      </c>
      <c r="D21" s="448"/>
      <c r="E21" s="449" t="str">
        <f t="shared" si="20"/>
        <v/>
      </c>
      <c r="F21" s="448"/>
      <c r="G21" s="449" t="str">
        <f t="shared" si="21"/>
        <v/>
      </c>
      <c r="H21" s="448"/>
      <c r="I21" s="450"/>
      <c r="J21" s="186"/>
      <c r="K21" s="449" t="str">
        <f t="shared" si="0"/>
        <v/>
      </c>
      <c r="L21" s="448"/>
      <c r="M21" s="449" t="str">
        <f t="shared" si="1"/>
        <v/>
      </c>
      <c r="N21" s="448"/>
      <c r="O21" s="452"/>
      <c r="P21" s="448"/>
      <c r="Q21" s="449" t="str">
        <f t="shared" si="2"/>
        <v/>
      </c>
      <c r="R21" s="448"/>
      <c r="S21" s="449" t="str">
        <f t="shared" si="3"/>
        <v/>
      </c>
      <c r="T21" s="448"/>
      <c r="U21" s="450"/>
      <c r="V21" s="186"/>
      <c r="W21" s="449" t="str">
        <f t="shared" si="4"/>
        <v/>
      </c>
      <c r="X21" s="448"/>
      <c r="Y21" s="449" t="str">
        <f t="shared" si="5"/>
        <v/>
      </c>
      <c r="Z21" s="448"/>
      <c r="AA21" s="452"/>
      <c r="AB21" s="448"/>
      <c r="AC21" s="449" t="str">
        <f t="shared" si="6"/>
        <v/>
      </c>
      <c r="AD21" s="448"/>
      <c r="AE21" s="449" t="str">
        <f t="shared" si="7"/>
        <v/>
      </c>
      <c r="AF21" s="448"/>
      <c r="AG21" s="450"/>
      <c r="AH21" s="186">
        <v>3</v>
      </c>
      <c r="AI21" s="449">
        <f t="shared" si="8"/>
        <v>42</v>
      </c>
      <c r="AJ21" s="448">
        <v>2</v>
      </c>
      <c r="AK21" s="449">
        <f t="shared" si="9"/>
        <v>28</v>
      </c>
      <c r="AL21" s="448">
        <v>6</v>
      </c>
      <c r="AM21" s="452" t="s">
        <v>87</v>
      </c>
      <c r="AN21" s="186"/>
      <c r="AO21" s="449" t="str">
        <f t="shared" si="10"/>
        <v/>
      </c>
      <c r="AP21" s="395"/>
      <c r="AQ21" s="449" t="str">
        <f t="shared" si="11"/>
        <v/>
      </c>
      <c r="AR21" s="395"/>
      <c r="AS21" s="396"/>
      <c r="AT21" s="448"/>
      <c r="AU21" s="449" t="str">
        <f t="shared" si="12"/>
        <v/>
      </c>
      <c r="AV21" s="448"/>
      <c r="AW21" s="449" t="str">
        <f t="shared" si="13"/>
        <v/>
      </c>
      <c r="AX21" s="448"/>
      <c r="AY21" s="448"/>
      <c r="AZ21" s="190">
        <f t="shared" si="14"/>
        <v>3</v>
      </c>
      <c r="BA21" s="449">
        <f t="shared" si="15"/>
        <v>42</v>
      </c>
      <c r="BB21" s="399">
        <f t="shared" si="16"/>
        <v>2</v>
      </c>
      <c r="BC21" s="449">
        <f t="shared" si="17"/>
        <v>28</v>
      </c>
      <c r="BD21" s="399">
        <f t="shared" si="18"/>
        <v>6</v>
      </c>
      <c r="BE21" s="454">
        <f t="shared" si="19"/>
        <v>5</v>
      </c>
      <c r="BF21" s="471" t="s">
        <v>186</v>
      </c>
      <c r="BG21" s="471" t="s">
        <v>305</v>
      </c>
    </row>
    <row r="22" spans="1:59" ht="15.75" customHeight="1" x14ac:dyDescent="0.25">
      <c r="A22" s="491" t="s">
        <v>349</v>
      </c>
      <c r="B22" s="343" t="s">
        <v>142</v>
      </c>
      <c r="C22" s="531" t="s">
        <v>350</v>
      </c>
      <c r="D22" s="448"/>
      <c r="E22" s="449" t="str">
        <f t="shared" si="20"/>
        <v/>
      </c>
      <c r="F22" s="448"/>
      <c r="G22" s="449" t="str">
        <f t="shared" si="21"/>
        <v/>
      </c>
      <c r="H22" s="448"/>
      <c r="I22" s="450"/>
      <c r="J22" s="186"/>
      <c r="K22" s="449" t="str">
        <f t="shared" si="0"/>
        <v/>
      </c>
      <c r="L22" s="448"/>
      <c r="M22" s="449" t="str">
        <f t="shared" si="1"/>
        <v/>
      </c>
      <c r="N22" s="448"/>
      <c r="O22" s="452"/>
      <c r="P22" s="448"/>
      <c r="Q22" s="449" t="str">
        <f t="shared" si="2"/>
        <v/>
      </c>
      <c r="R22" s="448"/>
      <c r="S22" s="449" t="str">
        <f t="shared" si="3"/>
        <v/>
      </c>
      <c r="T22" s="448"/>
      <c r="U22" s="450"/>
      <c r="V22" s="186"/>
      <c r="W22" s="449" t="str">
        <f t="shared" si="4"/>
        <v/>
      </c>
      <c r="X22" s="448"/>
      <c r="Y22" s="449" t="str">
        <f t="shared" si="5"/>
        <v/>
      </c>
      <c r="Z22" s="448"/>
      <c r="AA22" s="452"/>
      <c r="AB22" s="448"/>
      <c r="AC22" s="449" t="str">
        <f t="shared" si="6"/>
        <v/>
      </c>
      <c r="AD22" s="448"/>
      <c r="AE22" s="449" t="str">
        <f t="shared" si="7"/>
        <v/>
      </c>
      <c r="AF22" s="448"/>
      <c r="AG22" s="450"/>
      <c r="AH22" s="186">
        <v>1</v>
      </c>
      <c r="AI22" s="449">
        <f t="shared" si="8"/>
        <v>14</v>
      </c>
      <c r="AJ22" s="448">
        <v>3</v>
      </c>
      <c r="AK22" s="449">
        <f t="shared" si="9"/>
        <v>42</v>
      </c>
      <c r="AL22" s="448">
        <v>3</v>
      </c>
      <c r="AM22" s="452" t="s">
        <v>28</v>
      </c>
      <c r="AN22" s="186"/>
      <c r="AO22" s="449" t="str">
        <f t="shared" si="10"/>
        <v/>
      </c>
      <c r="AP22" s="395"/>
      <c r="AQ22" s="449" t="str">
        <f t="shared" si="11"/>
        <v/>
      </c>
      <c r="AR22" s="395"/>
      <c r="AS22" s="396"/>
      <c r="AT22" s="448"/>
      <c r="AU22" s="449" t="str">
        <f t="shared" si="12"/>
        <v/>
      </c>
      <c r="AV22" s="448"/>
      <c r="AW22" s="449" t="str">
        <f t="shared" si="13"/>
        <v/>
      </c>
      <c r="AX22" s="448"/>
      <c r="AY22" s="448"/>
      <c r="AZ22" s="190">
        <f t="shared" si="14"/>
        <v>1</v>
      </c>
      <c r="BA22" s="449">
        <f t="shared" si="15"/>
        <v>14</v>
      </c>
      <c r="BB22" s="399">
        <f t="shared" si="16"/>
        <v>3</v>
      </c>
      <c r="BC22" s="449">
        <f t="shared" si="17"/>
        <v>42</v>
      </c>
      <c r="BD22" s="399">
        <f t="shared" si="18"/>
        <v>3</v>
      </c>
      <c r="BE22" s="454">
        <f t="shared" si="19"/>
        <v>4</v>
      </c>
      <c r="BF22" s="471" t="s">
        <v>186</v>
      </c>
      <c r="BG22" s="471" t="s">
        <v>187</v>
      </c>
    </row>
    <row r="23" spans="1:59" x14ac:dyDescent="0.25">
      <c r="A23" s="491" t="s">
        <v>351</v>
      </c>
      <c r="B23" s="343" t="s">
        <v>142</v>
      </c>
      <c r="C23" s="531" t="s">
        <v>352</v>
      </c>
      <c r="D23" s="448"/>
      <c r="E23" s="449" t="str">
        <f t="shared" si="20"/>
        <v/>
      </c>
      <c r="F23" s="448"/>
      <c r="G23" s="449" t="str">
        <f t="shared" si="21"/>
        <v/>
      </c>
      <c r="H23" s="448"/>
      <c r="I23" s="450"/>
      <c r="J23" s="186"/>
      <c r="K23" s="449" t="str">
        <f t="shared" si="0"/>
        <v/>
      </c>
      <c r="L23" s="448"/>
      <c r="M23" s="449" t="str">
        <f t="shared" si="1"/>
        <v/>
      </c>
      <c r="N23" s="448"/>
      <c r="O23" s="452"/>
      <c r="P23" s="448"/>
      <c r="Q23" s="449" t="str">
        <f t="shared" si="2"/>
        <v/>
      </c>
      <c r="R23" s="448"/>
      <c r="S23" s="449" t="str">
        <f t="shared" si="3"/>
        <v/>
      </c>
      <c r="T23" s="448"/>
      <c r="U23" s="450"/>
      <c r="V23" s="186"/>
      <c r="W23" s="449" t="str">
        <f t="shared" si="4"/>
        <v/>
      </c>
      <c r="X23" s="448"/>
      <c r="Y23" s="449" t="str">
        <f t="shared" si="5"/>
        <v/>
      </c>
      <c r="Z23" s="448"/>
      <c r="AA23" s="452"/>
      <c r="AB23" s="448"/>
      <c r="AC23" s="449" t="str">
        <f t="shared" si="6"/>
        <v/>
      </c>
      <c r="AD23" s="448"/>
      <c r="AE23" s="449" t="str">
        <f t="shared" si="7"/>
        <v/>
      </c>
      <c r="AF23" s="448"/>
      <c r="AG23" s="450"/>
      <c r="AH23" s="186"/>
      <c r="AI23" s="449" t="str">
        <f t="shared" si="8"/>
        <v/>
      </c>
      <c r="AJ23" s="448"/>
      <c r="AK23" s="449" t="str">
        <f t="shared" si="9"/>
        <v/>
      </c>
      <c r="AL23" s="448"/>
      <c r="AM23" s="452"/>
      <c r="AN23" s="186">
        <v>3</v>
      </c>
      <c r="AO23" s="449">
        <f t="shared" si="10"/>
        <v>42</v>
      </c>
      <c r="AP23" s="395">
        <v>3</v>
      </c>
      <c r="AQ23" s="449">
        <f t="shared" si="11"/>
        <v>42</v>
      </c>
      <c r="AR23" s="395">
        <v>6</v>
      </c>
      <c r="AS23" s="396" t="s">
        <v>30</v>
      </c>
      <c r="AT23" s="448"/>
      <c r="AU23" s="449" t="str">
        <f t="shared" si="12"/>
        <v/>
      </c>
      <c r="AV23" s="448"/>
      <c r="AW23" s="449" t="str">
        <f t="shared" si="13"/>
        <v/>
      </c>
      <c r="AX23" s="448"/>
      <c r="AY23" s="448"/>
      <c r="AZ23" s="457">
        <f t="shared" si="14"/>
        <v>3</v>
      </c>
      <c r="BA23" s="449">
        <f t="shared" si="15"/>
        <v>42</v>
      </c>
      <c r="BB23" s="492">
        <f t="shared" si="16"/>
        <v>3</v>
      </c>
      <c r="BC23" s="449">
        <f t="shared" si="17"/>
        <v>42</v>
      </c>
      <c r="BD23" s="492">
        <f t="shared" si="18"/>
        <v>6</v>
      </c>
      <c r="BE23" s="454">
        <f t="shared" si="19"/>
        <v>6</v>
      </c>
      <c r="BF23" s="471" t="s">
        <v>186</v>
      </c>
      <c r="BG23" s="471" t="s">
        <v>300</v>
      </c>
    </row>
    <row r="24" spans="1:59" x14ac:dyDescent="0.25">
      <c r="A24" s="491" t="s">
        <v>353</v>
      </c>
      <c r="B24" s="343" t="s">
        <v>142</v>
      </c>
      <c r="C24" s="531" t="s">
        <v>354</v>
      </c>
      <c r="D24" s="448"/>
      <c r="E24" s="449" t="str">
        <f t="shared" si="20"/>
        <v/>
      </c>
      <c r="F24" s="448"/>
      <c r="G24" s="449" t="str">
        <f t="shared" si="21"/>
        <v/>
      </c>
      <c r="H24" s="448"/>
      <c r="I24" s="450"/>
      <c r="J24" s="186"/>
      <c r="K24" s="449" t="str">
        <f t="shared" si="0"/>
        <v/>
      </c>
      <c r="L24" s="448"/>
      <c r="M24" s="449" t="str">
        <f t="shared" si="1"/>
        <v/>
      </c>
      <c r="N24" s="448"/>
      <c r="O24" s="452"/>
      <c r="P24" s="448"/>
      <c r="Q24" s="449" t="str">
        <f t="shared" si="2"/>
        <v/>
      </c>
      <c r="R24" s="448"/>
      <c r="S24" s="449" t="str">
        <f t="shared" si="3"/>
        <v/>
      </c>
      <c r="T24" s="448"/>
      <c r="U24" s="450"/>
      <c r="V24" s="186"/>
      <c r="W24" s="449" t="str">
        <f t="shared" si="4"/>
        <v/>
      </c>
      <c r="X24" s="448"/>
      <c r="Y24" s="449" t="str">
        <f t="shared" si="5"/>
        <v/>
      </c>
      <c r="Z24" s="448"/>
      <c r="AA24" s="452"/>
      <c r="AB24" s="448"/>
      <c r="AC24" s="449" t="str">
        <f t="shared" si="6"/>
        <v/>
      </c>
      <c r="AD24" s="448"/>
      <c r="AE24" s="449" t="str">
        <f t="shared" si="7"/>
        <v/>
      </c>
      <c r="AF24" s="448"/>
      <c r="AG24" s="450"/>
      <c r="AH24" s="186"/>
      <c r="AI24" s="449" t="str">
        <f t="shared" si="8"/>
        <v/>
      </c>
      <c r="AJ24" s="448"/>
      <c r="AK24" s="449" t="str">
        <f t="shared" si="9"/>
        <v/>
      </c>
      <c r="AL24" s="448"/>
      <c r="AM24" s="452"/>
      <c r="AN24" s="186">
        <v>3</v>
      </c>
      <c r="AO24" s="449">
        <f t="shared" si="10"/>
        <v>42</v>
      </c>
      <c r="AP24" s="395">
        <v>5</v>
      </c>
      <c r="AQ24" s="449">
        <f t="shared" si="11"/>
        <v>70</v>
      </c>
      <c r="AR24" s="395">
        <v>6</v>
      </c>
      <c r="AS24" s="396" t="s">
        <v>28</v>
      </c>
      <c r="AT24" s="448"/>
      <c r="AU24" s="449" t="str">
        <f t="shared" si="12"/>
        <v/>
      </c>
      <c r="AV24" s="448"/>
      <c r="AW24" s="449" t="str">
        <f t="shared" si="13"/>
        <v/>
      </c>
      <c r="AX24" s="448"/>
      <c r="AY24" s="448"/>
      <c r="AZ24" s="457">
        <f t="shared" si="14"/>
        <v>3</v>
      </c>
      <c r="BA24" s="449">
        <f t="shared" si="15"/>
        <v>42</v>
      </c>
      <c r="BB24" s="492">
        <f t="shared" si="16"/>
        <v>5</v>
      </c>
      <c r="BC24" s="449">
        <f t="shared" si="17"/>
        <v>70</v>
      </c>
      <c r="BD24" s="492">
        <f t="shared" si="18"/>
        <v>6</v>
      </c>
      <c r="BE24" s="454">
        <f t="shared" si="19"/>
        <v>8</v>
      </c>
      <c r="BF24" s="471" t="s">
        <v>186</v>
      </c>
      <c r="BG24" s="471" t="s">
        <v>144</v>
      </c>
    </row>
    <row r="25" spans="1:59" ht="15.75" customHeight="1" x14ac:dyDescent="0.25">
      <c r="A25" s="491" t="s">
        <v>355</v>
      </c>
      <c r="B25" s="343" t="s">
        <v>142</v>
      </c>
      <c r="C25" s="531" t="s">
        <v>356</v>
      </c>
      <c r="D25" s="448"/>
      <c r="E25" s="449" t="str">
        <f t="shared" si="20"/>
        <v/>
      </c>
      <c r="F25" s="448"/>
      <c r="G25" s="449" t="str">
        <f t="shared" si="21"/>
        <v/>
      </c>
      <c r="H25" s="448"/>
      <c r="I25" s="450"/>
      <c r="J25" s="186"/>
      <c r="K25" s="449" t="str">
        <f t="shared" si="0"/>
        <v/>
      </c>
      <c r="L25" s="448"/>
      <c r="M25" s="449" t="str">
        <f t="shared" si="1"/>
        <v/>
      </c>
      <c r="N25" s="448"/>
      <c r="O25" s="452"/>
      <c r="P25" s="448"/>
      <c r="Q25" s="449" t="str">
        <f t="shared" si="2"/>
        <v/>
      </c>
      <c r="R25" s="448"/>
      <c r="S25" s="449" t="str">
        <f t="shared" si="3"/>
        <v/>
      </c>
      <c r="T25" s="448"/>
      <c r="U25" s="450"/>
      <c r="V25" s="186"/>
      <c r="W25" s="449" t="str">
        <f t="shared" si="4"/>
        <v/>
      </c>
      <c r="X25" s="448"/>
      <c r="Y25" s="449" t="str">
        <f t="shared" si="5"/>
        <v/>
      </c>
      <c r="Z25" s="448"/>
      <c r="AA25" s="452"/>
      <c r="AB25" s="448"/>
      <c r="AC25" s="449" t="str">
        <f t="shared" si="6"/>
        <v/>
      </c>
      <c r="AD25" s="448"/>
      <c r="AE25" s="449" t="str">
        <f t="shared" si="7"/>
        <v/>
      </c>
      <c r="AF25" s="448"/>
      <c r="AG25" s="450"/>
      <c r="AH25" s="186"/>
      <c r="AI25" s="449" t="str">
        <f t="shared" si="8"/>
        <v/>
      </c>
      <c r="AJ25" s="448"/>
      <c r="AK25" s="449" t="str">
        <f t="shared" si="9"/>
        <v/>
      </c>
      <c r="AL25" s="448"/>
      <c r="AM25" s="452"/>
      <c r="AN25" s="186">
        <v>1</v>
      </c>
      <c r="AO25" s="449">
        <f t="shared" si="10"/>
        <v>14</v>
      </c>
      <c r="AP25" s="395">
        <v>2</v>
      </c>
      <c r="AQ25" s="449">
        <f t="shared" si="11"/>
        <v>28</v>
      </c>
      <c r="AR25" s="395">
        <v>4</v>
      </c>
      <c r="AS25" s="396" t="s">
        <v>30</v>
      </c>
      <c r="AT25" s="448"/>
      <c r="AU25" s="449" t="str">
        <f t="shared" si="12"/>
        <v/>
      </c>
      <c r="AV25" s="448"/>
      <c r="AW25" s="449" t="str">
        <f t="shared" si="13"/>
        <v/>
      </c>
      <c r="AX25" s="448"/>
      <c r="AY25" s="448"/>
      <c r="AZ25" s="190">
        <f t="shared" si="14"/>
        <v>1</v>
      </c>
      <c r="BA25" s="449">
        <f t="shared" si="15"/>
        <v>14</v>
      </c>
      <c r="BB25" s="399">
        <f t="shared" si="16"/>
        <v>2</v>
      </c>
      <c r="BC25" s="449">
        <f t="shared" si="17"/>
        <v>28</v>
      </c>
      <c r="BD25" s="399">
        <f t="shared" si="18"/>
        <v>4</v>
      </c>
      <c r="BE25" s="454">
        <f t="shared" si="19"/>
        <v>3</v>
      </c>
      <c r="BF25" s="471" t="s">
        <v>186</v>
      </c>
      <c r="BG25" s="471" t="s">
        <v>144</v>
      </c>
    </row>
    <row r="26" spans="1:59" ht="15.75" customHeight="1" x14ac:dyDescent="0.25">
      <c r="A26" s="491" t="s">
        <v>357</v>
      </c>
      <c r="B26" s="343" t="s">
        <v>142</v>
      </c>
      <c r="C26" s="531" t="s">
        <v>358</v>
      </c>
      <c r="D26" s="448"/>
      <c r="E26" s="449" t="str">
        <f t="shared" si="20"/>
        <v/>
      </c>
      <c r="F26" s="448"/>
      <c r="G26" s="449" t="str">
        <f t="shared" si="21"/>
        <v/>
      </c>
      <c r="H26" s="448"/>
      <c r="I26" s="450"/>
      <c r="J26" s="186"/>
      <c r="K26" s="449" t="str">
        <f t="shared" si="0"/>
        <v/>
      </c>
      <c r="L26" s="448"/>
      <c r="M26" s="449" t="str">
        <f t="shared" si="1"/>
        <v/>
      </c>
      <c r="N26" s="448"/>
      <c r="O26" s="452"/>
      <c r="P26" s="448"/>
      <c r="Q26" s="449" t="str">
        <f t="shared" si="2"/>
        <v/>
      </c>
      <c r="R26" s="448"/>
      <c r="S26" s="449" t="str">
        <f t="shared" si="3"/>
        <v/>
      </c>
      <c r="T26" s="448"/>
      <c r="U26" s="450"/>
      <c r="V26" s="186"/>
      <c r="W26" s="449" t="str">
        <f t="shared" si="4"/>
        <v/>
      </c>
      <c r="X26" s="448"/>
      <c r="Y26" s="449" t="str">
        <f t="shared" si="5"/>
        <v/>
      </c>
      <c r="Z26" s="448"/>
      <c r="AA26" s="452"/>
      <c r="AB26" s="448"/>
      <c r="AC26" s="449" t="str">
        <f t="shared" si="6"/>
        <v/>
      </c>
      <c r="AD26" s="448"/>
      <c r="AE26" s="449" t="str">
        <f t="shared" si="7"/>
        <v/>
      </c>
      <c r="AF26" s="448"/>
      <c r="AG26" s="450"/>
      <c r="AH26" s="186"/>
      <c r="AI26" s="449" t="str">
        <f t="shared" si="8"/>
        <v/>
      </c>
      <c r="AJ26" s="448"/>
      <c r="AK26" s="449" t="str">
        <f t="shared" si="9"/>
        <v/>
      </c>
      <c r="AL26" s="448"/>
      <c r="AM26" s="452"/>
      <c r="AN26" s="186">
        <v>1</v>
      </c>
      <c r="AO26" s="449">
        <f t="shared" si="10"/>
        <v>14</v>
      </c>
      <c r="AP26" s="395">
        <v>1</v>
      </c>
      <c r="AQ26" s="449">
        <f t="shared" si="11"/>
        <v>14</v>
      </c>
      <c r="AR26" s="395">
        <v>2</v>
      </c>
      <c r="AS26" s="396" t="s">
        <v>30</v>
      </c>
      <c r="AT26" s="448"/>
      <c r="AU26" s="449" t="str">
        <f t="shared" si="12"/>
        <v/>
      </c>
      <c r="AV26" s="448"/>
      <c r="AW26" s="449" t="str">
        <f t="shared" si="13"/>
        <v/>
      </c>
      <c r="AX26" s="448"/>
      <c r="AY26" s="448"/>
      <c r="AZ26" s="190">
        <f t="shared" si="14"/>
        <v>1</v>
      </c>
      <c r="BA26" s="449">
        <f t="shared" si="15"/>
        <v>14</v>
      </c>
      <c r="BB26" s="399">
        <f t="shared" si="16"/>
        <v>1</v>
      </c>
      <c r="BC26" s="449">
        <f t="shared" si="17"/>
        <v>14</v>
      </c>
      <c r="BD26" s="399">
        <f t="shared" si="18"/>
        <v>2</v>
      </c>
      <c r="BE26" s="454">
        <f t="shared" si="19"/>
        <v>2</v>
      </c>
      <c r="BF26" s="471" t="s">
        <v>186</v>
      </c>
      <c r="BG26" s="471" t="s">
        <v>144</v>
      </c>
    </row>
    <row r="27" spans="1:59" ht="15.75" customHeight="1" x14ac:dyDescent="0.25">
      <c r="A27" s="491" t="s">
        <v>359</v>
      </c>
      <c r="B27" s="343" t="s">
        <v>142</v>
      </c>
      <c r="C27" s="531" t="s">
        <v>463</v>
      </c>
      <c r="D27" s="448"/>
      <c r="E27" s="449" t="str">
        <f t="shared" si="20"/>
        <v/>
      </c>
      <c r="F27" s="448"/>
      <c r="G27" s="449" t="str">
        <f t="shared" si="21"/>
        <v/>
      </c>
      <c r="H27" s="448"/>
      <c r="I27" s="450"/>
      <c r="J27" s="186"/>
      <c r="K27" s="449" t="str">
        <f t="shared" si="0"/>
        <v/>
      </c>
      <c r="L27" s="448"/>
      <c r="M27" s="449" t="str">
        <f t="shared" si="1"/>
        <v/>
      </c>
      <c r="N27" s="448"/>
      <c r="O27" s="452"/>
      <c r="P27" s="448"/>
      <c r="Q27" s="449" t="str">
        <f t="shared" si="2"/>
        <v/>
      </c>
      <c r="R27" s="448"/>
      <c r="S27" s="449" t="str">
        <f t="shared" si="3"/>
        <v/>
      </c>
      <c r="T27" s="448"/>
      <c r="U27" s="450"/>
      <c r="V27" s="186"/>
      <c r="W27" s="449" t="str">
        <f t="shared" si="4"/>
        <v/>
      </c>
      <c r="X27" s="448"/>
      <c r="Y27" s="449" t="str">
        <f t="shared" si="5"/>
        <v/>
      </c>
      <c r="Z27" s="448"/>
      <c r="AA27" s="452"/>
      <c r="AB27" s="448"/>
      <c r="AC27" s="449" t="str">
        <f t="shared" si="6"/>
        <v/>
      </c>
      <c r="AD27" s="448"/>
      <c r="AE27" s="449" t="str">
        <f t="shared" si="7"/>
        <v/>
      </c>
      <c r="AF27" s="448"/>
      <c r="AG27" s="450"/>
      <c r="AH27" s="186"/>
      <c r="AI27" s="449" t="str">
        <f t="shared" si="8"/>
        <v/>
      </c>
      <c r="AJ27" s="448"/>
      <c r="AK27" s="449" t="str">
        <f t="shared" si="9"/>
        <v/>
      </c>
      <c r="AL27" s="448"/>
      <c r="AM27" s="452"/>
      <c r="AN27" s="186">
        <v>1</v>
      </c>
      <c r="AO27" s="449">
        <f t="shared" si="10"/>
        <v>14</v>
      </c>
      <c r="AP27" s="395">
        <v>2</v>
      </c>
      <c r="AQ27" s="449">
        <f t="shared" si="11"/>
        <v>28</v>
      </c>
      <c r="AR27" s="395">
        <v>3</v>
      </c>
      <c r="AS27" s="396" t="s">
        <v>87</v>
      </c>
      <c r="AT27" s="448"/>
      <c r="AU27" s="449" t="str">
        <f t="shared" si="12"/>
        <v/>
      </c>
      <c r="AV27" s="448"/>
      <c r="AW27" s="449" t="str">
        <f t="shared" si="13"/>
        <v/>
      </c>
      <c r="AX27" s="448"/>
      <c r="AY27" s="448"/>
      <c r="AZ27" s="190">
        <f t="shared" si="14"/>
        <v>1</v>
      </c>
      <c r="BA27" s="449">
        <f t="shared" si="15"/>
        <v>14</v>
      </c>
      <c r="BB27" s="399">
        <f t="shared" si="16"/>
        <v>2</v>
      </c>
      <c r="BC27" s="449">
        <f t="shared" si="17"/>
        <v>28</v>
      </c>
      <c r="BD27" s="399">
        <f t="shared" si="18"/>
        <v>3</v>
      </c>
      <c r="BE27" s="454">
        <f t="shared" si="19"/>
        <v>3</v>
      </c>
      <c r="BF27" s="471" t="s">
        <v>186</v>
      </c>
      <c r="BG27" s="471" t="s">
        <v>360</v>
      </c>
    </row>
    <row r="28" spans="1:59" ht="15.75" customHeight="1" x14ac:dyDescent="0.25">
      <c r="A28" s="491" t="s">
        <v>361</v>
      </c>
      <c r="B28" s="343" t="s">
        <v>142</v>
      </c>
      <c r="C28" s="540" t="s">
        <v>464</v>
      </c>
      <c r="D28" s="448"/>
      <c r="E28" s="449"/>
      <c r="F28" s="448"/>
      <c r="G28" s="449"/>
      <c r="H28" s="448"/>
      <c r="I28" s="450"/>
      <c r="J28" s="186"/>
      <c r="K28" s="449"/>
      <c r="L28" s="448"/>
      <c r="M28" s="449"/>
      <c r="N28" s="448"/>
      <c r="O28" s="452"/>
      <c r="P28" s="448"/>
      <c r="Q28" s="449"/>
      <c r="R28" s="448"/>
      <c r="S28" s="449"/>
      <c r="T28" s="448"/>
      <c r="U28" s="450"/>
      <c r="V28" s="186"/>
      <c r="W28" s="449"/>
      <c r="X28" s="448"/>
      <c r="Y28" s="449"/>
      <c r="Z28" s="448"/>
      <c r="AA28" s="452"/>
      <c r="AB28" s="448"/>
      <c r="AC28" s="449"/>
      <c r="AD28" s="448"/>
      <c r="AE28" s="449"/>
      <c r="AF28" s="448"/>
      <c r="AG28" s="450"/>
      <c r="AH28" s="186"/>
      <c r="AI28" s="449"/>
      <c r="AJ28" s="448"/>
      <c r="AK28" s="449"/>
      <c r="AL28" s="448"/>
      <c r="AM28" s="452"/>
      <c r="AN28" s="186">
        <v>2</v>
      </c>
      <c r="AO28" s="449">
        <f t="shared" si="10"/>
        <v>28</v>
      </c>
      <c r="AP28" s="395">
        <v>3</v>
      </c>
      <c r="AQ28" s="449">
        <f t="shared" si="11"/>
        <v>42</v>
      </c>
      <c r="AR28" s="395">
        <v>4</v>
      </c>
      <c r="AS28" s="396" t="s">
        <v>87</v>
      </c>
      <c r="AT28" s="448"/>
      <c r="AU28" s="449"/>
      <c r="AV28" s="448"/>
      <c r="AW28" s="449"/>
      <c r="AX28" s="448"/>
      <c r="AY28" s="448"/>
      <c r="AZ28" s="190">
        <f t="shared" si="14"/>
        <v>2</v>
      </c>
      <c r="BA28" s="449">
        <f t="shared" si="15"/>
        <v>28</v>
      </c>
      <c r="BB28" s="399">
        <f t="shared" si="16"/>
        <v>3</v>
      </c>
      <c r="BC28" s="449">
        <f t="shared" si="17"/>
        <v>42</v>
      </c>
      <c r="BD28" s="399">
        <f t="shared" si="18"/>
        <v>4</v>
      </c>
      <c r="BE28" s="454">
        <f t="shared" si="19"/>
        <v>5</v>
      </c>
      <c r="BF28" s="471" t="s">
        <v>186</v>
      </c>
      <c r="BG28" s="471" t="s">
        <v>187</v>
      </c>
    </row>
    <row r="29" spans="1:59" ht="15.75" customHeight="1" x14ac:dyDescent="0.25">
      <c r="A29" s="491" t="s">
        <v>362</v>
      </c>
      <c r="B29" s="343" t="s">
        <v>142</v>
      </c>
      <c r="C29" s="531" t="s">
        <v>363</v>
      </c>
      <c r="D29" s="448"/>
      <c r="E29" s="449" t="str">
        <f>IF(D29*14=0,"",D29*14)</f>
        <v/>
      </c>
      <c r="F29" s="448"/>
      <c r="G29" s="449" t="str">
        <f>IF(F29*14=0,"",F29*14)</f>
        <v/>
      </c>
      <c r="H29" s="448"/>
      <c r="I29" s="450"/>
      <c r="J29" s="186"/>
      <c r="K29" s="449" t="str">
        <f>IF(J29*14=0,"",J29*14)</f>
        <v/>
      </c>
      <c r="L29" s="448"/>
      <c r="M29" s="449" t="str">
        <f>IF(L29*14=0,"",L29*14)</f>
        <v/>
      </c>
      <c r="N29" s="448"/>
      <c r="O29" s="452"/>
      <c r="P29" s="448"/>
      <c r="Q29" s="449" t="str">
        <f>IF(P29*14=0,"",P29*14)</f>
        <v/>
      </c>
      <c r="R29" s="448"/>
      <c r="S29" s="449" t="str">
        <f>IF(R29*14=0,"",R29*14)</f>
        <v/>
      </c>
      <c r="T29" s="448"/>
      <c r="U29" s="450"/>
      <c r="V29" s="186"/>
      <c r="W29" s="449" t="str">
        <f>IF(V29*14=0,"",V29*14)</f>
        <v/>
      </c>
      <c r="X29" s="448"/>
      <c r="Y29" s="449" t="str">
        <f>IF(X29*14=0,"",X29*14)</f>
        <v/>
      </c>
      <c r="Z29" s="448"/>
      <c r="AA29" s="452"/>
      <c r="AB29" s="448"/>
      <c r="AC29" s="449" t="str">
        <f>IF(AB29*14=0,"",AB29*14)</f>
        <v/>
      </c>
      <c r="AD29" s="448"/>
      <c r="AE29" s="449" t="str">
        <f>IF(AD29*14=0,"",AD29*14)</f>
        <v/>
      </c>
      <c r="AF29" s="448"/>
      <c r="AG29" s="450"/>
      <c r="AH29" s="186"/>
      <c r="AI29" s="449" t="str">
        <f>IF(AH29*14=0,"",AH29*14)</f>
        <v/>
      </c>
      <c r="AJ29" s="448"/>
      <c r="AK29" s="449" t="str">
        <f>IF(AJ29*14=0,"",AJ29*14)</f>
        <v/>
      </c>
      <c r="AL29" s="448"/>
      <c r="AM29" s="452"/>
      <c r="AN29" s="186"/>
      <c r="AO29" s="449" t="str">
        <f t="shared" si="10"/>
        <v/>
      </c>
      <c r="AP29" s="395"/>
      <c r="AQ29" s="449" t="str">
        <f t="shared" si="11"/>
        <v/>
      </c>
      <c r="AR29" s="395"/>
      <c r="AS29" s="396"/>
      <c r="AT29" s="448">
        <v>3</v>
      </c>
      <c r="AU29" s="449">
        <f>IF(AT29*14=0,"",AT29*14)</f>
        <v>42</v>
      </c>
      <c r="AV29" s="448">
        <v>3</v>
      </c>
      <c r="AW29" s="449">
        <f>IF(AV29*14=0,"",AV29*14)</f>
        <v>42</v>
      </c>
      <c r="AX29" s="448">
        <v>4</v>
      </c>
      <c r="AY29" s="448" t="s">
        <v>87</v>
      </c>
      <c r="AZ29" s="190">
        <f t="shared" si="14"/>
        <v>3</v>
      </c>
      <c r="BA29" s="449">
        <f t="shared" si="15"/>
        <v>42</v>
      </c>
      <c r="BB29" s="399">
        <f t="shared" si="16"/>
        <v>3</v>
      </c>
      <c r="BC29" s="449">
        <f t="shared" si="17"/>
        <v>42</v>
      </c>
      <c r="BD29" s="399">
        <f t="shared" si="18"/>
        <v>4</v>
      </c>
      <c r="BE29" s="454">
        <f t="shared" si="19"/>
        <v>6</v>
      </c>
      <c r="BF29" s="471" t="s">
        <v>186</v>
      </c>
      <c r="BG29" s="471" t="s">
        <v>300</v>
      </c>
    </row>
    <row r="30" spans="1:59" ht="15.75" customHeight="1" x14ac:dyDescent="0.25">
      <c r="A30" s="491" t="s">
        <v>364</v>
      </c>
      <c r="B30" s="343" t="s">
        <v>142</v>
      </c>
      <c r="C30" s="531" t="s">
        <v>365</v>
      </c>
      <c r="D30" s="448"/>
      <c r="E30" s="449" t="str">
        <f>IF(D30*14=0,"",D30*14)</f>
        <v/>
      </c>
      <c r="F30" s="448"/>
      <c r="G30" s="449" t="str">
        <f>IF(F30*14=0,"",F30*14)</f>
        <v/>
      </c>
      <c r="H30" s="448"/>
      <c r="I30" s="450"/>
      <c r="J30" s="186"/>
      <c r="K30" s="449" t="str">
        <f>IF(J30*14=0,"",J30*14)</f>
        <v/>
      </c>
      <c r="L30" s="448"/>
      <c r="M30" s="449" t="str">
        <f>IF(L30*14=0,"",L30*14)</f>
        <v/>
      </c>
      <c r="N30" s="448"/>
      <c r="O30" s="452"/>
      <c r="P30" s="448"/>
      <c r="Q30" s="449" t="str">
        <f>IF(P30*14=0,"",P30*14)</f>
        <v/>
      </c>
      <c r="R30" s="448"/>
      <c r="S30" s="449" t="str">
        <f>IF(R30*14=0,"",R30*14)</f>
        <v/>
      </c>
      <c r="T30" s="448"/>
      <c r="U30" s="450"/>
      <c r="V30" s="186"/>
      <c r="W30" s="449" t="str">
        <f>IF(V30*14=0,"",V30*14)</f>
        <v/>
      </c>
      <c r="X30" s="448"/>
      <c r="Y30" s="449" t="str">
        <f>IF(X30*14=0,"",X30*14)</f>
        <v/>
      </c>
      <c r="Z30" s="448"/>
      <c r="AA30" s="452"/>
      <c r="AB30" s="448"/>
      <c r="AC30" s="449" t="str">
        <f>IF(AB30*14=0,"",AB30*14)</f>
        <v/>
      </c>
      <c r="AD30" s="448"/>
      <c r="AE30" s="449" t="str">
        <f>IF(AD30*14=0,"",AD30*14)</f>
        <v/>
      </c>
      <c r="AF30" s="448"/>
      <c r="AG30" s="450"/>
      <c r="AH30" s="186"/>
      <c r="AI30" s="449" t="str">
        <f>IF(AH30*14=0,"",AH30*14)</f>
        <v/>
      </c>
      <c r="AJ30" s="448"/>
      <c r="AK30" s="449" t="str">
        <f>IF(AJ30*14=0,"",AJ30*14)</f>
        <v/>
      </c>
      <c r="AL30" s="448"/>
      <c r="AM30" s="452"/>
      <c r="AN30" s="186"/>
      <c r="AO30" s="449" t="str">
        <f t="shared" si="10"/>
        <v/>
      </c>
      <c r="AP30" s="395"/>
      <c r="AQ30" s="449" t="str">
        <f t="shared" si="11"/>
        <v/>
      </c>
      <c r="AR30" s="395"/>
      <c r="AS30" s="396"/>
      <c r="AT30" s="448">
        <v>2</v>
      </c>
      <c r="AU30" s="449">
        <f>IF(AT30*14=0,"",AT30*14)</f>
        <v>28</v>
      </c>
      <c r="AV30" s="448">
        <v>2</v>
      </c>
      <c r="AW30" s="449">
        <f>IF(AV30*14=0,"",AV30*14)</f>
        <v>28</v>
      </c>
      <c r="AX30" s="448">
        <v>3</v>
      </c>
      <c r="AY30" s="448" t="s">
        <v>87</v>
      </c>
      <c r="AZ30" s="190">
        <f t="shared" si="14"/>
        <v>2</v>
      </c>
      <c r="BA30" s="449">
        <f t="shared" si="15"/>
        <v>28</v>
      </c>
      <c r="BB30" s="399">
        <f t="shared" si="16"/>
        <v>2</v>
      </c>
      <c r="BC30" s="449">
        <f t="shared" si="17"/>
        <v>28</v>
      </c>
      <c r="BD30" s="399">
        <f t="shared" si="18"/>
        <v>3</v>
      </c>
      <c r="BE30" s="454">
        <f t="shared" si="19"/>
        <v>4</v>
      </c>
      <c r="BF30" s="471" t="s">
        <v>186</v>
      </c>
      <c r="BG30" s="471" t="s">
        <v>144</v>
      </c>
    </row>
    <row r="31" spans="1:59" s="2" customFormat="1" ht="15.75" customHeight="1" x14ac:dyDescent="0.25">
      <c r="A31" s="491" t="s">
        <v>366</v>
      </c>
      <c r="B31" s="343" t="s">
        <v>142</v>
      </c>
      <c r="C31" s="531" t="s">
        <v>367</v>
      </c>
      <c r="D31" s="448"/>
      <c r="E31" s="449" t="str">
        <f>IF(D31*14=0,"",D31*14)</f>
        <v/>
      </c>
      <c r="F31" s="448"/>
      <c r="G31" s="449" t="str">
        <f>IF(F31*14=0,"",F31*14)</f>
        <v/>
      </c>
      <c r="H31" s="448"/>
      <c r="I31" s="450"/>
      <c r="J31" s="186"/>
      <c r="K31" s="449" t="str">
        <f>IF(J31*14=0,"",J31*14)</f>
        <v/>
      </c>
      <c r="L31" s="448"/>
      <c r="M31" s="449" t="str">
        <f>IF(L31*14=0,"",L31*14)</f>
        <v/>
      </c>
      <c r="N31" s="448"/>
      <c r="O31" s="452"/>
      <c r="P31" s="448"/>
      <c r="Q31" s="449" t="str">
        <f>IF(P31*14=0,"",P31*14)</f>
        <v/>
      </c>
      <c r="R31" s="448"/>
      <c r="S31" s="449" t="str">
        <f>IF(R31*14=0,"",R31*14)</f>
        <v/>
      </c>
      <c r="T31" s="448"/>
      <c r="U31" s="450"/>
      <c r="V31" s="186"/>
      <c r="W31" s="449" t="str">
        <f>IF(V31*14=0,"",V31*14)</f>
        <v/>
      </c>
      <c r="X31" s="448"/>
      <c r="Y31" s="449" t="str">
        <f>IF(X31*14=0,"",X31*14)</f>
        <v/>
      </c>
      <c r="Z31" s="448"/>
      <c r="AA31" s="452"/>
      <c r="AB31" s="448"/>
      <c r="AC31" s="449" t="str">
        <f>IF(AB31*14=0,"",AB31*14)</f>
        <v/>
      </c>
      <c r="AD31" s="448"/>
      <c r="AE31" s="449" t="str">
        <f>IF(AD31*14=0,"",AD31*14)</f>
        <v/>
      </c>
      <c r="AF31" s="448"/>
      <c r="AG31" s="450"/>
      <c r="AH31" s="186"/>
      <c r="AI31" s="449" t="str">
        <f>IF(AH31*14=0,"",AH31*14)</f>
        <v/>
      </c>
      <c r="AJ31" s="448"/>
      <c r="AK31" s="449" t="str">
        <f>IF(AJ31*14=0,"",AJ31*14)</f>
        <v/>
      </c>
      <c r="AL31" s="448"/>
      <c r="AM31" s="452"/>
      <c r="AN31" s="186"/>
      <c r="AO31" s="449" t="str">
        <f t="shared" si="10"/>
        <v/>
      </c>
      <c r="AP31" s="395"/>
      <c r="AQ31" s="449" t="str">
        <f t="shared" si="11"/>
        <v/>
      </c>
      <c r="AR31" s="395"/>
      <c r="AS31" s="396"/>
      <c r="AT31" s="448">
        <v>1</v>
      </c>
      <c r="AU31" s="449">
        <f>IF(AT31*14=0,"",AT31*14)</f>
        <v>14</v>
      </c>
      <c r="AV31" s="448">
        <v>2</v>
      </c>
      <c r="AW31" s="449">
        <f>IF(AV31*14=0,"",AV31*14)</f>
        <v>28</v>
      </c>
      <c r="AX31" s="448">
        <v>2</v>
      </c>
      <c r="AY31" s="448" t="s">
        <v>30</v>
      </c>
      <c r="AZ31" s="190">
        <f t="shared" si="14"/>
        <v>1</v>
      </c>
      <c r="BA31" s="449">
        <f t="shared" si="15"/>
        <v>14</v>
      </c>
      <c r="BB31" s="399">
        <f t="shared" si="16"/>
        <v>2</v>
      </c>
      <c r="BC31" s="449">
        <f t="shared" si="17"/>
        <v>28</v>
      </c>
      <c r="BD31" s="399">
        <f t="shared" si="18"/>
        <v>2</v>
      </c>
      <c r="BE31" s="454">
        <f t="shared" si="19"/>
        <v>3</v>
      </c>
      <c r="BF31" s="471" t="s">
        <v>186</v>
      </c>
      <c r="BG31" s="471" t="s">
        <v>360</v>
      </c>
    </row>
    <row r="32" spans="1:59" s="12" customFormat="1" ht="15.75" customHeight="1" x14ac:dyDescent="0.25">
      <c r="A32" s="491" t="s">
        <v>368</v>
      </c>
      <c r="B32" s="343" t="s">
        <v>142</v>
      </c>
      <c r="C32" s="540" t="s">
        <v>369</v>
      </c>
      <c r="D32" s="448"/>
      <c r="E32" s="449" t="str">
        <f>IF(D32*14=0,"",D32*14)</f>
        <v/>
      </c>
      <c r="F32" s="448"/>
      <c r="G32" s="449" t="str">
        <f>IF(F32*14=0,"",F32*14)</f>
        <v/>
      </c>
      <c r="H32" s="448"/>
      <c r="I32" s="450"/>
      <c r="J32" s="186"/>
      <c r="K32" s="449" t="str">
        <f>IF(J32*14=0,"",J32*14)</f>
        <v/>
      </c>
      <c r="L32" s="448"/>
      <c r="M32" s="449" t="str">
        <f>IF(L32*14=0,"",L32*14)</f>
        <v/>
      </c>
      <c r="N32" s="448"/>
      <c r="O32" s="452"/>
      <c r="P32" s="448"/>
      <c r="Q32" s="449" t="str">
        <f>IF(P32*14=0,"",P32*14)</f>
        <v/>
      </c>
      <c r="R32" s="448"/>
      <c r="S32" s="449" t="str">
        <f>IF(R32*14=0,"",R32*14)</f>
        <v/>
      </c>
      <c r="T32" s="448"/>
      <c r="U32" s="450"/>
      <c r="V32" s="186"/>
      <c r="W32" s="449" t="str">
        <f>IF(V32*14=0,"",V32*14)</f>
        <v/>
      </c>
      <c r="X32" s="448"/>
      <c r="Y32" s="449" t="str">
        <f>IF(X32*14=0,"",X32*14)</f>
        <v/>
      </c>
      <c r="Z32" s="448"/>
      <c r="AA32" s="452"/>
      <c r="AB32" s="448"/>
      <c r="AC32" s="449" t="str">
        <f>IF(AB32*14=0,"",AB32*14)</f>
        <v/>
      </c>
      <c r="AD32" s="448"/>
      <c r="AE32" s="449" t="str">
        <f>IF(AD32*14=0,"",AD32*14)</f>
        <v/>
      </c>
      <c r="AF32" s="448"/>
      <c r="AG32" s="450"/>
      <c r="AH32" s="186"/>
      <c r="AI32" s="449" t="str">
        <f>IF(AH32*14=0,"",AH32*14)</f>
        <v/>
      </c>
      <c r="AJ32" s="448"/>
      <c r="AK32" s="449" t="str">
        <f>IF(AJ32*14=0,"",AJ32*14)</f>
        <v/>
      </c>
      <c r="AL32" s="448"/>
      <c r="AM32" s="452"/>
      <c r="AN32" s="186"/>
      <c r="AO32" s="449" t="str">
        <f t="shared" si="10"/>
        <v/>
      </c>
      <c r="AP32" s="395"/>
      <c r="AQ32" s="449" t="str">
        <f t="shared" si="11"/>
        <v/>
      </c>
      <c r="AR32" s="395"/>
      <c r="AS32" s="396"/>
      <c r="AT32" s="448">
        <v>1</v>
      </c>
      <c r="AU32" s="449">
        <f>IF(AT32*14=0,"",AT32*14)</f>
        <v>14</v>
      </c>
      <c r="AV32" s="448">
        <v>2</v>
      </c>
      <c r="AW32" s="449">
        <f>IF(AV32*14=0,"",AV32*14)</f>
        <v>28</v>
      </c>
      <c r="AX32" s="448">
        <v>3</v>
      </c>
      <c r="AY32" s="448" t="s">
        <v>30</v>
      </c>
      <c r="AZ32" s="190">
        <f t="shared" si="14"/>
        <v>1</v>
      </c>
      <c r="BA32" s="449">
        <f t="shared" si="15"/>
        <v>14</v>
      </c>
      <c r="BB32" s="399">
        <f t="shared" si="16"/>
        <v>2</v>
      </c>
      <c r="BC32" s="449">
        <f t="shared" si="17"/>
        <v>28</v>
      </c>
      <c r="BD32" s="399">
        <f t="shared" si="18"/>
        <v>3</v>
      </c>
      <c r="BE32" s="454">
        <f t="shared" si="19"/>
        <v>3</v>
      </c>
      <c r="BF32" s="471" t="s">
        <v>186</v>
      </c>
      <c r="BG32" s="471" t="s">
        <v>187</v>
      </c>
    </row>
    <row r="33" spans="1:59" s="168" customFormat="1" ht="15.75" customHeight="1" x14ac:dyDescent="0.25">
      <c r="A33" s="491" t="s">
        <v>338</v>
      </c>
      <c r="B33" s="343" t="s">
        <v>142</v>
      </c>
      <c r="C33" s="541" t="s">
        <v>339</v>
      </c>
      <c r="D33" s="459"/>
      <c r="E33" s="460" t="str">
        <f>IF(D33*14=0,"",D33*14)</f>
        <v/>
      </c>
      <c r="F33" s="461"/>
      <c r="G33" s="460" t="str">
        <f>IF(F33*14=0,"",F33*14)</f>
        <v/>
      </c>
      <c r="H33" s="462"/>
      <c r="I33" s="463"/>
      <c r="J33" s="464"/>
      <c r="K33" s="460" t="str">
        <f>IF(J33*14=0,"",J33*14)</f>
        <v/>
      </c>
      <c r="L33" s="461"/>
      <c r="M33" s="460" t="str">
        <f>IF(L33*14=0,"",L33*14)</f>
        <v/>
      </c>
      <c r="N33" s="462"/>
      <c r="O33" s="463"/>
      <c r="P33" s="465"/>
      <c r="Q33" s="460" t="str">
        <f>IF(P33*14=0,"",P33*14)</f>
        <v/>
      </c>
      <c r="R33" s="461"/>
      <c r="S33" s="460" t="str">
        <f>IF(R33*14=0,"",R33*14)</f>
        <v/>
      </c>
      <c r="T33" s="462"/>
      <c r="U33" s="462"/>
      <c r="V33" s="186"/>
      <c r="W33" s="460" t="str">
        <f>IF(V33*14=0,"",V33*14)</f>
        <v/>
      </c>
      <c r="X33" s="461"/>
      <c r="Y33" s="460" t="str">
        <f>IF(X33*14=0,"",X33*14)</f>
        <v/>
      </c>
      <c r="Z33" s="462"/>
      <c r="AA33" s="463"/>
      <c r="AB33" s="464"/>
      <c r="AC33" s="460" t="str">
        <f>IF(AB33*14=0,"",AB33*14)</f>
        <v/>
      </c>
      <c r="AD33" s="461"/>
      <c r="AE33" s="460" t="str">
        <f>IF(AD33*14=0,"",AD33*14)</f>
        <v/>
      </c>
      <c r="AF33" s="462"/>
      <c r="AG33" s="462"/>
      <c r="AH33" s="462"/>
      <c r="AI33" s="460" t="str">
        <f>IF(AH33*14=0,"",AH33*14)</f>
        <v/>
      </c>
      <c r="AJ33" s="461"/>
      <c r="AK33" s="460" t="str">
        <f>IF(AJ33*14=0,"",AJ33*14)</f>
        <v/>
      </c>
      <c r="AL33" s="167"/>
      <c r="AM33" s="466"/>
      <c r="AN33" s="464"/>
      <c r="AO33" s="460" t="str">
        <f>IF(AN33*14=0,"",AN33*14)</f>
        <v/>
      </c>
      <c r="AP33" s="461"/>
      <c r="AQ33" s="460" t="str">
        <f>IF(AP33*14=0,"",AP33*14)</f>
        <v/>
      </c>
      <c r="AR33" s="462"/>
      <c r="AS33" s="463"/>
      <c r="AT33" s="464"/>
      <c r="AU33" s="460" t="str">
        <f>IF(AT33*14=0,"",AT33*14)</f>
        <v/>
      </c>
      <c r="AV33" s="461">
        <v>6</v>
      </c>
      <c r="AW33" s="460">
        <v>120</v>
      </c>
      <c r="AX33" s="462">
        <v>6</v>
      </c>
      <c r="AY33" s="493" t="s">
        <v>30</v>
      </c>
      <c r="AZ33" s="467" t="str">
        <f>IF(D33+J33+P33+V33+AB33+AH33+AN33+AT33=0,"",D33+J33+P33+V33+AB33+AH33+AN33+AT33)</f>
        <v/>
      </c>
      <c r="BA33" s="460" t="str">
        <f>IF((P33+V33+AB33+AH33+AN33+AT33)*14=0,"",(P33+V33+AB33+AH33+AN33+AT33)*14)</f>
        <v/>
      </c>
      <c r="BB33" s="468">
        <f>IF(F33+L33+R33+X33+AD33+AJ33+AP33+AV33=0,"",F33+L33+R33+X33+AD33+AJ33+AP33+AV33)</f>
        <v>6</v>
      </c>
      <c r="BC33" s="460">
        <v>120</v>
      </c>
      <c r="BD33" s="469">
        <v>6</v>
      </c>
      <c r="BE33" s="470">
        <f>IF(D33+F33+L33+J33+P33+R33+V33+X33+AB33+AD33+AH33+AJ33+AN33+AP33+AT33+AV33=0,"",D33+F33+L33+J33+P33+R33+V33+X33+AB33+AD33+AH33+AJ33+AN33+AP33+AT33+AV33)</f>
        <v>6</v>
      </c>
      <c r="BF33" s="471"/>
      <c r="BG33" s="471" t="s">
        <v>144</v>
      </c>
    </row>
    <row r="34" spans="1:59" s="36" customFormat="1" ht="15.75" customHeight="1" thickBot="1" x14ac:dyDescent="0.35">
      <c r="A34" s="79"/>
      <c r="B34" s="244"/>
      <c r="C34" s="391" t="s">
        <v>289</v>
      </c>
      <c r="D34" s="42">
        <f>SUM(D12:D32)</f>
        <v>0</v>
      </c>
      <c r="E34" s="42">
        <f>SUM(E12:E32)</f>
        <v>0</v>
      </c>
      <c r="F34" s="42">
        <f>SUM(F12:F32)</f>
        <v>0</v>
      </c>
      <c r="G34" s="42">
        <f>SUM(G12:G32)</f>
        <v>0</v>
      </c>
      <c r="H34" s="42">
        <f>SUM(H12:H32)</f>
        <v>0</v>
      </c>
      <c r="I34" s="81" t="s">
        <v>133</v>
      </c>
      <c r="J34" s="42">
        <f>SUM(J12:J32)</f>
        <v>0</v>
      </c>
      <c r="K34" s="42">
        <f>SUM(K12:K32)</f>
        <v>0</v>
      </c>
      <c r="L34" s="42">
        <f>SUM(L12:L32)</f>
        <v>0</v>
      </c>
      <c r="M34" s="42">
        <f>SUM(M12:M32)</f>
        <v>0</v>
      </c>
      <c r="N34" s="42">
        <f>SUM(N12:N32)</f>
        <v>0</v>
      </c>
      <c r="O34" s="81" t="s">
        <v>133</v>
      </c>
      <c r="P34" s="42">
        <f>SUM(P12:P32)</f>
        <v>0</v>
      </c>
      <c r="Q34" s="42">
        <f>SUM(Q12:Q32)</f>
        <v>0</v>
      </c>
      <c r="R34" s="42">
        <f>SUM(R12:R32)</f>
        <v>0</v>
      </c>
      <c r="S34" s="42">
        <f>SUM(S12:S32)</f>
        <v>0</v>
      </c>
      <c r="T34" s="42">
        <f>SUM(T12:T32)</f>
        <v>0</v>
      </c>
      <c r="U34" s="81" t="s">
        <v>133</v>
      </c>
      <c r="V34" s="42">
        <f>SUM(V12:V32)</f>
        <v>0</v>
      </c>
      <c r="W34" s="42">
        <f>SUM(W12:W32)</f>
        <v>0</v>
      </c>
      <c r="X34" s="42">
        <f>SUM(X12:X32)</f>
        <v>0</v>
      </c>
      <c r="Y34" s="42">
        <f>SUM(Y12:Y32)</f>
        <v>0</v>
      </c>
      <c r="Z34" s="42">
        <f>SUM(Z12:Z32)</f>
        <v>0</v>
      </c>
      <c r="AA34" s="81" t="s">
        <v>133</v>
      </c>
      <c r="AB34" s="42">
        <f>SUM(AB12:AB32)</f>
        <v>14</v>
      </c>
      <c r="AC34" s="42">
        <f>SUM(AC12:AC32)</f>
        <v>196</v>
      </c>
      <c r="AD34" s="42">
        <f>SUM(AD12:AD32)</f>
        <v>8</v>
      </c>
      <c r="AE34" s="42">
        <f>SUM(AE12:AE32)</f>
        <v>112</v>
      </c>
      <c r="AF34" s="42">
        <f>SUM(AF12:AF32)</f>
        <v>25</v>
      </c>
      <c r="AG34" s="81" t="s">
        <v>133</v>
      </c>
      <c r="AH34" s="42">
        <f>SUM(AH12:AH32)</f>
        <v>12</v>
      </c>
      <c r="AI34" s="42">
        <f>SUM(AI12:AI32)</f>
        <v>168</v>
      </c>
      <c r="AJ34" s="42">
        <f>SUM(AJ12:AJ32)</f>
        <v>13</v>
      </c>
      <c r="AK34" s="42">
        <f>SUM(AK12:AK32)</f>
        <v>182</v>
      </c>
      <c r="AL34" s="42">
        <f>SUM(AL12:AL32)</f>
        <v>26</v>
      </c>
      <c r="AM34" s="81" t="s">
        <v>133</v>
      </c>
      <c r="AN34" s="42">
        <f>SUM(AN12:AN32)</f>
        <v>11</v>
      </c>
      <c r="AO34" s="42">
        <f>SUM(AO12:AO32)</f>
        <v>154</v>
      </c>
      <c r="AP34" s="42">
        <f>SUM(AP12:AP32)</f>
        <v>16</v>
      </c>
      <c r="AQ34" s="42">
        <f>SUM(AQ12:AQ32)</f>
        <v>224</v>
      </c>
      <c r="AR34" s="42">
        <f>SUM(AR12:AR32)</f>
        <v>25</v>
      </c>
      <c r="AS34" s="81" t="s">
        <v>133</v>
      </c>
      <c r="AT34" s="42">
        <f>SUM(AT12:AT32)</f>
        <v>7</v>
      </c>
      <c r="AU34" s="42">
        <f>SUM(AU12:AU32)</f>
        <v>98</v>
      </c>
      <c r="AV34" s="42">
        <f>SUM(AV12:AV32)</f>
        <v>9</v>
      </c>
      <c r="AW34" s="42">
        <f>SUM(AW12:AW32)</f>
        <v>126</v>
      </c>
      <c r="AX34" s="42">
        <f>SUM(AX29:AX33)</f>
        <v>18</v>
      </c>
      <c r="AY34" s="81" t="s">
        <v>133</v>
      </c>
      <c r="AZ34" s="42">
        <f t="shared" ref="AZ34:BE34" si="22">SUM(AZ12:AZ32)</f>
        <v>44</v>
      </c>
      <c r="BA34" s="42">
        <f t="shared" si="22"/>
        <v>616</v>
      </c>
      <c r="BB34" s="42">
        <f t="shared" si="22"/>
        <v>46</v>
      </c>
      <c r="BC34" s="42">
        <f t="shared" si="22"/>
        <v>644</v>
      </c>
      <c r="BD34" s="42">
        <f>SUM(BD12:BD33)</f>
        <v>94</v>
      </c>
      <c r="BE34" s="42">
        <f t="shared" si="22"/>
        <v>90</v>
      </c>
    </row>
    <row r="35" spans="1:59" s="36" customFormat="1" ht="15.75" customHeight="1" thickBot="1" x14ac:dyDescent="0.35">
      <c r="A35" s="74"/>
      <c r="B35" s="75"/>
      <c r="C35" s="34" t="s">
        <v>290</v>
      </c>
      <c r="D35" s="35">
        <f>D10+D34</f>
        <v>0</v>
      </c>
      <c r="E35" s="35">
        <f>E10+E34</f>
        <v>0</v>
      </c>
      <c r="F35" s="35">
        <f>F10+F34</f>
        <v>30</v>
      </c>
      <c r="G35" s="35">
        <f>G10+G34</f>
        <v>600</v>
      </c>
      <c r="H35" s="35">
        <f>H10+H34</f>
        <v>27</v>
      </c>
      <c r="I35" s="82" t="s">
        <v>133</v>
      </c>
      <c r="J35" s="35">
        <f>J10+J34</f>
        <v>17</v>
      </c>
      <c r="K35" s="35">
        <f>K10+K34</f>
        <v>238</v>
      </c>
      <c r="L35" s="35">
        <f>L10+L34</f>
        <v>15</v>
      </c>
      <c r="M35" s="35">
        <f>M10+M34</f>
        <v>210</v>
      </c>
      <c r="N35" s="35">
        <f>N10+N34</f>
        <v>30</v>
      </c>
      <c r="O35" s="82" t="s">
        <v>133</v>
      </c>
      <c r="P35" s="35">
        <f>P10+P34</f>
        <v>9</v>
      </c>
      <c r="Q35" s="35">
        <f>Q10+Q34</f>
        <v>126</v>
      </c>
      <c r="R35" s="35">
        <f>R10+R34</f>
        <v>22</v>
      </c>
      <c r="S35" s="35">
        <f>S10+S34</f>
        <v>318</v>
      </c>
      <c r="T35" s="35">
        <f>T10+T34</f>
        <v>28</v>
      </c>
      <c r="U35" s="82" t="s">
        <v>133</v>
      </c>
      <c r="V35" s="35">
        <f>V10+V34</f>
        <v>14</v>
      </c>
      <c r="W35" s="35">
        <f>W10+W34</f>
        <v>196</v>
      </c>
      <c r="X35" s="35">
        <f>X10+X34</f>
        <v>18</v>
      </c>
      <c r="Y35" s="35">
        <f>Y10+Y34</f>
        <v>266</v>
      </c>
      <c r="Z35" s="35">
        <f>Z10+Z34</f>
        <v>29</v>
      </c>
      <c r="AA35" s="82" t="s">
        <v>133</v>
      </c>
      <c r="AB35" s="35">
        <f>AB10+AB34</f>
        <v>18</v>
      </c>
      <c r="AC35" s="35">
        <f>AC10+AC34</f>
        <v>252</v>
      </c>
      <c r="AD35" s="35">
        <f>AD10+AD34</f>
        <v>12</v>
      </c>
      <c r="AE35" s="35">
        <f>AE10+AE34</f>
        <v>168</v>
      </c>
      <c r="AF35" s="35">
        <f>AF10+AF34</f>
        <v>32</v>
      </c>
      <c r="AG35" s="82" t="s">
        <v>133</v>
      </c>
      <c r="AH35" s="35">
        <f>AH10+AH34</f>
        <v>15</v>
      </c>
      <c r="AI35" s="35">
        <f>AI10+AI34</f>
        <v>210</v>
      </c>
      <c r="AJ35" s="35">
        <f>AJ10+AJ34</f>
        <v>16</v>
      </c>
      <c r="AK35" s="35">
        <f>AK10+AK34</f>
        <v>224</v>
      </c>
      <c r="AL35" s="35">
        <f>AL10+AL34</f>
        <v>33</v>
      </c>
      <c r="AM35" s="82" t="s">
        <v>133</v>
      </c>
      <c r="AN35" s="35">
        <f>AN10+AN34</f>
        <v>13</v>
      </c>
      <c r="AO35" s="35">
        <f>AO10+AO34</f>
        <v>182</v>
      </c>
      <c r="AP35" s="35">
        <f>AP10+AP34</f>
        <v>18</v>
      </c>
      <c r="AQ35" s="35">
        <f>AQ10+AQ34</f>
        <v>252</v>
      </c>
      <c r="AR35" s="35">
        <f>AR10+AR34</f>
        <v>30</v>
      </c>
      <c r="AS35" s="82" t="s">
        <v>133</v>
      </c>
      <c r="AT35" s="35">
        <f>AT10+AT34</f>
        <v>9</v>
      </c>
      <c r="AU35" s="35">
        <f>AU10+AU34</f>
        <v>126</v>
      </c>
      <c r="AV35" s="35">
        <f>AV10+AV34</f>
        <v>14</v>
      </c>
      <c r="AW35" s="35">
        <f>AW10+AW34</f>
        <v>197</v>
      </c>
      <c r="AX35" s="35">
        <f>AX10+AX34</f>
        <v>31</v>
      </c>
      <c r="AY35" s="82" t="s">
        <v>133</v>
      </c>
      <c r="AZ35" s="43">
        <f t="shared" ref="AZ35:BE35" si="23">AZ10+AZ34</f>
        <v>95</v>
      </c>
      <c r="BA35" s="43">
        <f t="shared" si="23"/>
        <v>1330</v>
      </c>
      <c r="BB35" s="43">
        <f t="shared" si="23"/>
        <v>145</v>
      </c>
      <c r="BC35" s="43">
        <f t="shared" si="23"/>
        <v>2221</v>
      </c>
      <c r="BD35" s="43">
        <f t="shared" si="23"/>
        <v>240</v>
      </c>
      <c r="BE35" s="43">
        <f t="shared" si="23"/>
        <v>240</v>
      </c>
    </row>
    <row r="36" spans="1:59" ht="18.75" customHeight="1" x14ac:dyDescent="0.3">
      <c r="A36" s="44"/>
      <c r="B36" s="45"/>
      <c r="C36" s="46" t="s">
        <v>134</v>
      </c>
      <c r="D36" s="706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707"/>
      <c r="AB36" s="706"/>
      <c r="AC36" s="707"/>
      <c r="AD36" s="707"/>
      <c r="AE36" s="707"/>
      <c r="AF36" s="707"/>
      <c r="AG36" s="707"/>
      <c r="AH36" s="707"/>
      <c r="AI36" s="707"/>
      <c r="AJ36" s="707"/>
      <c r="AK36" s="707"/>
      <c r="AL36" s="707"/>
      <c r="AM36" s="707"/>
      <c r="AN36" s="707"/>
      <c r="AO36" s="707"/>
      <c r="AP36" s="707"/>
      <c r="AQ36" s="707"/>
      <c r="AR36" s="707"/>
      <c r="AS36" s="707"/>
      <c r="AT36" s="707"/>
      <c r="AU36" s="707"/>
      <c r="AV36" s="707"/>
      <c r="AW36" s="707"/>
      <c r="AX36" s="707"/>
      <c r="AY36" s="707"/>
      <c r="AZ36" s="708"/>
      <c r="BA36" s="709"/>
      <c r="BB36" s="709"/>
      <c r="BC36" s="709"/>
      <c r="BD36" s="709"/>
      <c r="BE36" s="709"/>
      <c r="BF36" s="472"/>
      <c r="BG36" s="472"/>
    </row>
    <row r="37" spans="1:59" s="2" customFormat="1" ht="15.75" customHeight="1" x14ac:dyDescent="0.25">
      <c r="A37" s="473" t="s">
        <v>340</v>
      </c>
      <c r="B37" s="252" t="s">
        <v>28</v>
      </c>
      <c r="C37" s="182" t="s">
        <v>341</v>
      </c>
      <c r="D37" s="448"/>
      <c r="E37" s="449" t="str">
        <f>IF(D37*14=0,"",D37*14)</f>
        <v/>
      </c>
      <c r="F37" s="448"/>
      <c r="G37" s="449" t="str">
        <f>IF(F37*14=0,"",F37*14)</f>
        <v/>
      </c>
      <c r="H37" s="448"/>
      <c r="I37" s="450"/>
      <c r="J37" s="186"/>
      <c r="K37" s="449" t="str">
        <f>IF(J37*14=0,"",J37*14)</f>
        <v/>
      </c>
      <c r="L37" s="448"/>
      <c r="M37" s="449" t="str">
        <f>IF(L37*14=0,"",L37*14)</f>
        <v/>
      </c>
      <c r="N37" s="448"/>
      <c r="O37" s="452"/>
      <c r="P37" s="448"/>
      <c r="Q37" s="449" t="str">
        <f>IF(P37*14=0,"",P37*14)</f>
        <v/>
      </c>
      <c r="R37" s="448"/>
      <c r="S37" s="449" t="str">
        <f>IF(R37*14=0,"",R37*14)</f>
        <v/>
      </c>
      <c r="T37" s="448"/>
      <c r="U37" s="450"/>
      <c r="V37" s="186"/>
      <c r="W37" s="449" t="str">
        <f>IF(V37*14=0,"",V37*14)</f>
        <v/>
      </c>
      <c r="X37" s="448"/>
      <c r="Y37" s="449" t="str">
        <f>IF(X37*14=0,"",X37*14)</f>
        <v/>
      </c>
      <c r="Z37" s="448"/>
      <c r="AA37" s="452"/>
      <c r="AB37" s="448"/>
      <c r="AC37" s="449" t="str">
        <f>IF(AB37*14=0,"",AB37*14)</f>
        <v/>
      </c>
      <c r="AD37" s="448"/>
      <c r="AE37" s="449" t="str">
        <f>IF(AD37*14=0,"",AD37*14)</f>
        <v/>
      </c>
      <c r="AF37" s="448"/>
      <c r="AG37" s="450"/>
      <c r="AH37" s="186"/>
      <c r="AI37" s="449" t="str">
        <f>IF(AH37*14=0,"",AH37*14)</f>
        <v/>
      </c>
      <c r="AJ37" s="448"/>
      <c r="AK37" s="449" t="str">
        <f>IF(AJ37*14=0,"",AJ37*14)</f>
        <v/>
      </c>
      <c r="AL37" s="448"/>
      <c r="AM37" s="452"/>
      <c r="AN37" s="186"/>
      <c r="AO37" s="449" t="str">
        <f>IF(AN37*14=0,"",AN37*14)</f>
        <v/>
      </c>
      <c r="AP37" s="395"/>
      <c r="AQ37" s="449" t="str">
        <f>IF(AP37*14=0,"",AP37*14)</f>
        <v/>
      </c>
      <c r="AR37" s="395"/>
      <c r="AS37" s="396"/>
      <c r="AT37" s="448"/>
      <c r="AU37" s="449" t="str">
        <f>IF(AT37*14=0,"",AT37*14)</f>
        <v/>
      </c>
      <c r="AV37" s="448"/>
      <c r="AW37" s="449" t="str">
        <f>IF(AV37*14=0,"",AV37*14)</f>
        <v/>
      </c>
      <c r="AX37" s="448"/>
      <c r="AY37" s="448"/>
      <c r="AZ37" s="190" t="str">
        <f>IF(D37+J37+P37+V37+AB37+AH37+AN37+AT37=0,"",D37+J37+P37+V37+AB37+AH37+AN37+AT37)</f>
        <v/>
      </c>
      <c r="BA37" s="398" t="str">
        <f>IF((P37+V37+AB37+AH37+AN37+AT37)*14=0,"",(P37+V37+AB37+AH37+AN37+AT37)*14)</f>
        <v/>
      </c>
      <c r="BB37" s="399" t="str">
        <f>IF(F37+L37+R37+X37+AD37+AJ37+AP37+AV37=0,"",F37+L37+R37+X37+AD37+AJ37+AP37+AV37)</f>
        <v/>
      </c>
      <c r="BC37" s="449" t="str">
        <f>IF((L37+F37+R37+X37+AD37+AJ37+AP37+AV37)*14=0,"",(L37+F37+R37+X37+AD37+AJ37+AP37+AV37)*14)</f>
        <v/>
      </c>
      <c r="BD37" s="400" t="s">
        <v>133</v>
      </c>
      <c r="BE37" s="401" t="str">
        <f>IF(D37+F37+L37+J37+P37+R37+V37+X37+AB37+AD37+AH37+AJ37+AN37+AP37+AT37+AV37=0,"",D37+F37+L37+J37+P37+R37+V37+X37+AB37+AD37+AH37+AJ37+AN37+AP37+AT37+AV37)</f>
        <v/>
      </c>
      <c r="BF37" s="471" t="s">
        <v>186</v>
      </c>
      <c r="BG37" s="471" t="s">
        <v>144</v>
      </c>
    </row>
    <row r="38" spans="1:59" s="2" customFormat="1" ht="15.75" customHeight="1" x14ac:dyDescent="0.25">
      <c r="A38" s="473" t="s">
        <v>342</v>
      </c>
      <c r="B38" s="252" t="s">
        <v>28</v>
      </c>
      <c r="C38" s="182" t="s">
        <v>343</v>
      </c>
      <c r="D38" s="448"/>
      <c r="E38" s="449" t="str">
        <f>IF(D38*14=0,"",D38*14)</f>
        <v/>
      </c>
      <c r="F38" s="448"/>
      <c r="G38" s="449" t="str">
        <f>IF(F38*14=0,"",F38*14)</f>
        <v/>
      </c>
      <c r="H38" s="448"/>
      <c r="I38" s="450"/>
      <c r="J38" s="186"/>
      <c r="K38" s="449" t="str">
        <f>IF(J38*14=0,"",J38*14)</f>
        <v/>
      </c>
      <c r="L38" s="448"/>
      <c r="M38" s="449" t="str">
        <f>IF(L38*14=0,"",L38*14)</f>
        <v/>
      </c>
      <c r="N38" s="448"/>
      <c r="O38" s="452"/>
      <c r="P38" s="448"/>
      <c r="Q38" s="449" t="str">
        <f>IF(P38*14=0,"",P38*14)</f>
        <v/>
      </c>
      <c r="R38" s="448"/>
      <c r="S38" s="449" t="str">
        <f>IF(R38*14=0,"",R38*14)</f>
        <v/>
      </c>
      <c r="T38" s="448"/>
      <c r="U38" s="450"/>
      <c r="V38" s="186"/>
      <c r="W38" s="449" t="str">
        <f>IF(V38*14=0,"",V38*14)</f>
        <v/>
      </c>
      <c r="X38" s="448"/>
      <c r="Y38" s="449" t="str">
        <f>IF(X38*14=0,"",X38*14)</f>
        <v/>
      </c>
      <c r="Z38" s="448"/>
      <c r="AA38" s="452"/>
      <c r="AB38" s="448"/>
      <c r="AC38" s="449" t="str">
        <f>IF(AB38*14=0,"",AB38*14)</f>
        <v/>
      </c>
      <c r="AD38" s="448"/>
      <c r="AE38" s="449" t="str">
        <f>IF(AD38*14=0,"",AD38*14)</f>
        <v/>
      </c>
      <c r="AF38" s="448"/>
      <c r="AG38" s="450"/>
      <c r="AH38" s="186"/>
      <c r="AI38" s="449" t="str">
        <f>IF(AH38*14=0,"",AH38*14)</f>
        <v/>
      </c>
      <c r="AJ38" s="448"/>
      <c r="AK38" s="449" t="str">
        <f>IF(AJ38*14=0,"",AJ38*14)</f>
        <v/>
      </c>
      <c r="AL38" s="448"/>
      <c r="AM38" s="452"/>
      <c r="AN38" s="186"/>
      <c r="AO38" s="449" t="str">
        <f>IF(AN38*14=0,"",AN38*14)</f>
        <v/>
      </c>
      <c r="AP38" s="395"/>
      <c r="AQ38" s="449" t="str">
        <f>IF(AP38*14=0,"",AP38*14)</f>
        <v/>
      </c>
      <c r="AR38" s="395"/>
      <c r="AS38" s="396"/>
      <c r="AT38" s="448"/>
      <c r="AU38" s="449" t="str">
        <f>IF(AT38*14=0,"",AT38*14)</f>
        <v/>
      </c>
      <c r="AV38" s="448"/>
      <c r="AW38" s="449" t="str">
        <f>IF(AV38*14=0,"",AV38*14)</f>
        <v/>
      </c>
      <c r="AX38" s="448"/>
      <c r="AY38" s="448"/>
      <c r="AZ38" s="190" t="str">
        <f>IF(D38+J38+P38+V38+AB38+AH38+AN38+AT38=0,"",D38+J38+P38+V38+AB38+AH38+AN38+AT38)</f>
        <v/>
      </c>
      <c r="BA38" s="398" t="str">
        <f>IF((P38+V38+AB38+AH38+AN38+AT38)*14=0,"",(P38+V38+AB38+AH38+AN38+AT38)*14)</f>
        <v/>
      </c>
      <c r="BB38" s="399" t="str">
        <f>IF(F38+L38+R38+X38+AD38+AJ38+AP38+AV38=0,"",F38+L38+R38+X38+AD38+AJ38+AP38+AV38)</f>
        <v/>
      </c>
      <c r="BC38" s="449" t="str">
        <f>IF((L38+F38+R38+X38+AD38+AJ38+AP38+AV38)*14=0,"",(L38+F38+R38+X38+AD38+AJ38+AP38+AV38)*14)</f>
        <v/>
      </c>
      <c r="BD38" s="400" t="s">
        <v>133</v>
      </c>
      <c r="BE38" s="401" t="str">
        <f>IF(D38+F38+L38+J38+P38+R38+V38+X38+AB38+AD38+AH38+AJ38+AN38+AP38+AT38+AV38=0,"",D38+F38+L38+J38+P38+R38+V38+X38+AB38+AD38+AH38+AJ38+AN38+AP38+AT38+AV38)</f>
        <v/>
      </c>
      <c r="BF38" s="471" t="s">
        <v>186</v>
      </c>
      <c r="BG38" s="471" t="s">
        <v>144</v>
      </c>
    </row>
    <row r="39" spans="1:59" s="2" customFormat="1" ht="15.75" customHeight="1" thickBot="1" x14ac:dyDescent="0.3">
      <c r="A39" s="474"/>
      <c r="B39" s="252"/>
      <c r="C39" s="129"/>
      <c r="D39" s="448"/>
      <c r="E39" s="449" t="str">
        <f>IF(D39*14=0,"",D39*14)</f>
        <v/>
      </c>
      <c r="F39" s="448"/>
      <c r="G39" s="449" t="str">
        <f>IF(F39*14=0,"",F39*14)</f>
        <v/>
      </c>
      <c r="H39" s="448"/>
      <c r="I39" s="450"/>
      <c r="J39" s="186"/>
      <c r="K39" s="449" t="str">
        <f>IF(J39*14=0,"",J39*14)</f>
        <v/>
      </c>
      <c r="L39" s="448"/>
      <c r="M39" s="449" t="str">
        <f>IF(L39*14=0,"",L39*14)</f>
        <v/>
      </c>
      <c r="N39" s="448"/>
      <c r="O39" s="452"/>
      <c r="P39" s="448"/>
      <c r="Q39" s="449" t="str">
        <f>IF(P39*14=0,"",P39*14)</f>
        <v/>
      </c>
      <c r="R39" s="448"/>
      <c r="S39" s="449" t="str">
        <f>IF(R39*14=0,"",R39*14)</f>
        <v/>
      </c>
      <c r="T39" s="448"/>
      <c r="U39" s="450"/>
      <c r="V39" s="186"/>
      <c r="W39" s="449" t="str">
        <f>IF(V39*14=0,"",V39*14)</f>
        <v/>
      </c>
      <c r="X39" s="448"/>
      <c r="Y39" s="449" t="str">
        <f>IF(X39*14=0,"",X39*14)</f>
        <v/>
      </c>
      <c r="Z39" s="448"/>
      <c r="AA39" s="452"/>
      <c r="AB39" s="448"/>
      <c r="AC39" s="449" t="str">
        <f>IF(AB39*14=0,"",AB39*14)</f>
        <v/>
      </c>
      <c r="AD39" s="448"/>
      <c r="AE39" s="449" t="str">
        <f>IF(AD39*14=0,"",AD39*14)</f>
        <v/>
      </c>
      <c r="AF39" s="448"/>
      <c r="AG39" s="450"/>
      <c r="AH39" s="186"/>
      <c r="AI39" s="449" t="str">
        <f>IF(AH39*14=0,"",AH39*14)</f>
        <v/>
      </c>
      <c r="AJ39" s="448"/>
      <c r="AK39" s="449" t="str">
        <f>IF(AJ39*14=0,"",AJ39*14)</f>
        <v/>
      </c>
      <c r="AL39" s="448"/>
      <c r="AM39" s="452"/>
      <c r="AN39" s="186"/>
      <c r="AO39" s="449" t="str">
        <f>IF(AN39*14=0,"",AN39*14)</f>
        <v/>
      </c>
      <c r="AP39" s="395"/>
      <c r="AQ39" s="449" t="str">
        <f>IF(AP39*14=0,"",AP39*14)</f>
        <v/>
      </c>
      <c r="AR39" s="395"/>
      <c r="AS39" s="396"/>
      <c r="AT39" s="448"/>
      <c r="AU39" s="449" t="str">
        <f>IF(AT39*14=0,"",AT39*14)</f>
        <v/>
      </c>
      <c r="AV39" s="448"/>
      <c r="AW39" s="449"/>
      <c r="AX39" s="448"/>
      <c r="AY39" s="448"/>
      <c r="AZ39" s="190" t="str">
        <f>IF(D39+J39+P39+V39+AB39+AH39+AN39+AT39=0,"",D39+J39+P39+V39+AB39+AH39+AN39+AT39)</f>
        <v/>
      </c>
      <c r="BA39" s="398" t="str">
        <f>IF((P39+V39+AB39+AH39+AN39+AT39)*14=0,"",(P39+V39+AB39+AH39+AN39+AT39)*14)</f>
        <v/>
      </c>
      <c r="BB39" s="399" t="str">
        <f>IF(F39+L39+R39+X39+AD39+AJ39+AP39+AV39=0,"",F39+L39+R39+X39+AD39+AJ39+AP39+AV39)</f>
        <v/>
      </c>
      <c r="BC39" s="398" t="str">
        <f>IF((L39+F39+R39+X39+AD39+AJ39+AP39+AV39)*15=0,"",(L39+F39+R39+X39+AD39+AJ39+AP39+AV39)*15)</f>
        <v/>
      </c>
      <c r="BD39" s="400" t="s">
        <v>133</v>
      </c>
      <c r="BE39" s="401" t="str">
        <f>IF(D39+F39+L39+J39+P39+R39+V39+X39+AB39+AD39+AH39+AJ39+AN39+AP39+AT39+AV39=0,"",D39+F39+L39+J39+P39+R39+V39+X39+AB39+AD39+AH39+AJ39+AN39+AP39+AT39+AV39)</f>
        <v/>
      </c>
      <c r="BF39" s="471"/>
      <c r="BG39" s="471"/>
    </row>
    <row r="40" spans="1:59" ht="15.75" customHeight="1" thickBot="1" x14ac:dyDescent="0.35">
      <c r="A40" s="47"/>
      <c r="B40" s="48"/>
      <c r="C40" s="49" t="s">
        <v>139</v>
      </c>
      <c r="D40" s="50">
        <f>SUM(D37:D39)</f>
        <v>0</v>
      </c>
      <c r="E40" s="51" t="str">
        <f>IF(D40*14=0,"",D40*14)</f>
        <v/>
      </c>
      <c r="F40" s="52">
        <f>SUM(F37:F39)</f>
        <v>0</v>
      </c>
      <c r="G40" s="51" t="str">
        <f>IF(F40*14=0,"",F40*14)</f>
        <v/>
      </c>
      <c r="H40" s="53" t="s">
        <v>133</v>
      </c>
      <c r="I40" s="54" t="s">
        <v>133</v>
      </c>
      <c r="J40" s="55">
        <f>SUM(J37:J39)</f>
        <v>0</v>
      </c>
      <c r="K40" s="51" t="str">
        <f>IF(J40*14=0,"",J40*14)</f>
        <v/>
      </c>
      <c r="L40" s="52">
        <f>SUM(L37:L39)</f>
        <v>0</v>
      </c>
      <c r="M40" s="51" t="str">
        <f>IF(L40*14=0,"",L40*14)</f>
        <v/>
      </c>
      <c r="N40" s="53" t="s">
        <v>133</v>
      </c>
      <c r="O40" s="54" t="s">
        <v>133</v>
      </c>
      <c r="P40" s="50">
        <f>SUM(P37:P39)</f>
        <v>0</v>
      </c>
      <c r="Q40" s="51" t="str">
        <f>IF(P40*14=0,"",P40*14)</f>
        <v/>
      </c>
      <c r="R40" s="52">
        <f>SUM(R37:R39)</f>
        <v>0</v>
      </c>
      <c r="S40" s="51" t="str">
        <f>IF(R40*14=0,"",R40*14)</f>
        <v/>
      </c>
      <c r="T40" s="56" t="s">
        <v>133</v>
      </c>
      <c r="U40" s="54" t="s">
        <v>133</v>
      </c>
      <c r="V40" s="55">
        <f>SUM(V37:V39)</f>
        <v>0</v>
      </c>
      <c r="W40" s="51" t="str">
        <f>IF(V40*14=0,"",V40*14)</f>
        <v/>
      </c>
      <c r="X40" s="52">
        <f>SUM(X37:X39)</f>
        <v>0</v>
      </c>
      <c r="Y40" s="51" t="str">
        <f>IF(X40*14=0,"",X40*14)</f>
        <v/>
      </c>
      <c r="Z40" s="53" t="s">
        <v>133</v>
      </c>
      <c r="AA40" s="54" t="s">
        <v>133</v>
      </c>
      <c r="AB40" s="50">
        <f>SUM(AB37:AB39)</f>
        <v>0</v>
      </c>
      <c r="AC40" s="51" t="str">
        <f>IF(AB40*14=0,"",AB40*14)</f>
        <v/>
      </c>
      <c r="AD40" s="52">
        <f>SUM(AD37:AD39)</f>
        <v>0</v>
      </c>
      <c r="AE40" s="51" t="str">
        <f>IF(AD40*14=0,"",AD40*14)</f>
        <v/>
      </c>
      <c r="AF40" s="53" t="s">
        <v>133</v>
      </c>
      <c r="AG40" s="54" t="s">
        <v>133</v>
      </c>
      <c r="AH40" s="55">
        <f>SUM(AH37:AH39)</f>
        <v>0</v>
      </c>
      <c r="AI40" s="51" t="str">
        <f>IF(AH40*14=0,"",AH40*14)</f>
        <v/>
      </c>
      <c r="AJ40" s="52">
        <f>SUM(AJ37:AJ39)</f>
        <v>0</v>
      </c>
      <c r="AK40" s="51" t="str">
        <f>IF(AJ40*14=0,"",AJ40*14)</f>
        <v/>
      </c>
      <c r="AL40" s="53" t="s">
        <v>133</v>
      </c>
      <c r="AM40" s="54" t="s">
        <v>133</v>
      </c>
      <c r="AN40" s="50">
        <f>SUM(AN37:AN39)</f>
        <v>0</v>
      </c>
      <c r="AO40" s="51" t="str">
        <f>IF(AN40*14=0,"",AN40*14)</f>
        <v/>
      </c>
      <c r="AP40" s="52">
        <f>SUM(AP37:AP39)</f>
        <v>0</v>
      </c>
      <c r="AQ40" s="51" t="str">
        <f>IF(AP40*14=0,"",AP40*14)</f>
        <v/>
      </c>
      <c r="AR40" s="56" t="s">
        <v>133</v>
      </c>
      <c r="AS40" s="54" t="s">
        <v>133</v>
      </c>
      <c r="AT40" s="55">
        <f>SUM(AT37:AT39)</f>
        <v>0</v>
      </c>
      <c r="AU40" s="51" t="str">
        <f>IF(AT40*14=0,"",AT40*14)</f>
        <v/>
      </c>
      <c r="AV40" s="52">
        <f>SUM(AV37:AV39)</f>
        <v>0</v>
      </c>
      <c r="AW40" s="51"/>
      <c r="AX40" s="53" t="s">
        <v>133</v>
      </c>
      <c r="AY40" s="54" t="s">
        <v>133</v>
      </c>
      <c r="AZ40" s="57" t="str">
        <f>IF(D40+J40+P40+V40=0,"",D40+J40+P40+V40)</f>
        <v/>
      </c>
      <c r="BA40" s="411" t="str">
        <f>IF((P40+V40+AB40+AH40+AN40+AT40)*14=0,"",(P40+V40+AB40+AH40+AN40+AT40)*14)</f>
        <v/>
      </c>
      <c r="BB40" s="412" t="str">
        <f>IF(F40+L40+R40+X40=0,"",F40+L40+R40+X40)</f>
        <v/>
      </c>
      <c r="BC40" s="478" t="str">
        <f>IF((L40+F40+R40+X40+AD40+AJ40+AP40+AV40)*15=0,"",(L40+F40+R40+X40+AD40+AJ40+AP40+AV40)*15)</f>
        <v/>
      </c>
      <c r="BD40" s="53" t="s">
        <v>133</v>
      </c>
      <c r="BE40" s="58" t="s">
        <v>295</v>
      </c>
    </row>
    <row r="41" spans="1:59" ht="15.75" customHeight="1" thickBot="1" x14ac:dyDescent="0.35">
      <c r="A41" s="116"/>
      <c r="B41" s="117"/>
      <c r="C41" s="61" t="s">
        <v>296</v>
      </c>
      <c r="D41" s="62">
        <f>D35+D40</f>
        <v>0</v>
      </c>
      <c r="E41" s="63">
        <v>0</v>
      </c>
      <c r="F41" s="64">
        <f>F35+F40</f>
        <v>30</v>
      </c>
      <c r="G41" s="63">
        <v>600</v>
      </c>
      <c r="H41" s="65" t="s">
        <v>133</v>
      </c>
      <c r="I41" s="66" t="s">
        <v>133</v>
      </c>
      <c r="J41" s="67">
        <f>J35+J40</f>
        <v>17</v>
      </c>
      <c r="K41" s="63">
        <f>IF(J41*14=0,"",J41*14)</f>
        <v>238</v>
      </c>
      <c r="L41" s="64">
        <f>L35+L40</f>
        <v>15</v>
      </c>
      <c r="M41" s="63">
        <f>IF(L41*14=0,"",L41*14)</f>
        <v>210</v>
      </c>
      <c r="N41" s="65" t="s">
        <v>133</v>
      </c>
      <c r="O41" s="66" t="s">
        <v>133</v>
      </c>
      <c r="P41" s="62">
        <f>P35+P40</f>
        <v>9</v>
      </c>
      <c r="Q41" s="63">
        <f>IF(P41*14=0,"",P41*14)</f>
        <v>126</v>
      </c>
      <c r="R41" s="64">
        <f>R35+R40</f>
        <v>22</v>
      </c>
      <c r="S41" s="63">
        <v>290</v>
      </c>
      <c r="T41" s="68" t="s">
        <v>133</v>
      </c>
      <c r="U41" s="66" t="s">
        <v>133</v>
      </c>
      <c r="V41" s="67">
        <f>V35+V40</f>
        <v>14</v>
      </c>
      <c r="W41" s="63">
        <f>IF(V41*14=0,"",V41*14)</f>
        <v>196</v>
      </c>
      <c r="X41" s="64">
        <f>X35+X40</f>
        <v>18</v>
      </c>
      <c r="Y41" s="63">
        <f>IF(X41*14=0,"",X41*14)</f>
        <v>252</v>
      </c>
      <c r="Z41" s="65" t="s">
        <v>133</v>
      </c>
      <c r="AA41" s="66" t="s">
        <v>133</v>
      </c>
      <c r="AB41" s="62">
        <f>AB35+AB40</f>
        <v>18</v>
      </c>
      <c r="AC41" s="63">
        <f>IF(AB41*14=0,"",AB41*14)</f>
        <v>252</v>
      </c>
      <c r="AD41" s="64">
        <f>AD35+AD40</f>
        <v>12</v>
      </c>
      <c r="AE41" s="63">
        <f>IF(AD41*14=0,"",AD41*14)</f>
        <v>168</v>
      </c>
      <c r="AF41" s="65" t="s">
        <v>133</v>
      </c>
      <c r="AG41" s="66" t="s">
        <v>133</v>
      </c>
      <c r="AH41" s="67">
        <f>AH35+AH40</f>
        <v>15</v>
      </c>
      <c r="AI41" s="63">
        <f>IF(AH41*14=0,"",AH41*14)</f>
        <v>210</v>
      </c>
      <c r="AJ41" s="64">
        <f>AJ35+AJ40</f>
        <v>16</v>
      </c>
      <c r="AK41" s="63">
        <v>224</v>
      </c>
      <c r="AL41" s="65" t="s">
        <v>133</v>
      </c>
      <c r="AM41" s="66" t="s">
        <v>133</v>
      </c>
      <c r="AN41" s="62">
        <f>AN35+AN40</f>
        <v>13</v>
      </c>
      <c r="AO41" s="63">
        <f>IF(AN41*14=0,"",AN41*14)</f>
        <v>182</v>
      </c>
      <c r="AP41" s="64">
        <f>AP35+AP40</f>
        <v>18</v>
      </c>
      <c r="AQ41" s="63">
        <v>252</v>
      </c>
      <c r="AR41" s="68" t="s">
        <v>133</v>
      </c>
      <c r="AS41" s="66" t="s">
        <v>133</v>
      </c>
      <c r="AT41" s="67">
        <f>AT35+AT40</f>
        <v>9</v>
      </c>
      <c r="AU41" s="63">
        <f>IF(AT41*14=0,"",AT41*14)</f>
        <v>126</v>
      </c>
      <c r="AV41" s="64">
        <f>AV35+AV40</f>
        <v>14</v>
      </c>
      <c r="AW41" s="63">
        <f>SUM(AW35,AW40)</f>
        <v>197</v>
      </c>
      <c r="AX41" s="65" t="s">
        <v>133</v>
      </c>
      <c r="AY41" s="66" t="s">
        <v>133</v>
      </c>
      <c r="AZ41" s="120">
        <f>IF(D41+J41+P41+V41+AB41+AN41+AT41+AH41=0,"",D41+J41+P41+V41+AB41+AN41+AT41+AH41)</f>
        <v>95</v>
      </c>
      <c r="BA41" s="120">
        <f>IF(E41+K41+Q41+W41+AC41+AO41+AU41+AI41=0,"",E41+K41+Q41+W41+AC41+AO41+AU41+AI41)</f>
        <v>1330</v>
      </c>
      <c r="BB41" s="120">
        <f>IF(F41+L41+R41+X41+AD41+AP41+AV41+AJ41=0,"",F41+L41+R41+X41+AD41+AP41+AV41+AJ41)</f>
        <v>145</v>
      </c>
      <c r="BC41" s="120">
        <f>IF(G41+M41+S41+Y41+AE41+AQ41+AW41+AK41=0,"",G41+M41+S41+Y41+AE41+AQ41+AW41+AK41)</f>
        <v>2193</v>
      </c>
      <c r="BD41" s="65" t="s">
        <v>133</v>
      </c>
      <c r="BE41" s="123" t="s">
        <v>295</v>
      </c>
    </row>
    <row r="42" spans="1:59" ht="15.75" customHeight="1" thickTop="1" x14ac:dyDescent="0.2">
      <c r="A42" s="728" t="s">
        <v>224</v>
      </c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29"/>
      <c r="S42" s="729"/>
      <c r="T42" s="729"/>
      <c r="U42" s="729"/>
      <c r="V42" s="729"/>
      <c r="W42" s="729"/>
      <c r="X42" s="729"/>
      <c r="Y42" s="729"/>
      <c r="Z42" s="729"/>
      <c r="AA42" s="729"/>
      <c r="AB42" s="494"/>
      <c r="AC42" s="494"/>
      <c r="AD42" s="494"/>
      <c r="AE42" s="494"/>
      <c r="AF42" s="494"/>
      <c r="AG42" s="494"/>
      <c r="AH42" s="494"/>
      <c r="AI42" s="494"/>
      <c r="AJ42" s="494"/>
      <c r="AK42" s="494"/>
      <c r="AL42" s="494"/>
      <c r="AM42" s="494"/>
      <c r="AN42" s="494"/>
      <c r="AO42" s="494"/>
      <c r="AP42" s="494"/>
      <c r="AQ42" s="494"/>
      <c r="AR42" s="494"/>
      <c r="AS42" s="494"/>
      <c r="AT42" s="494"/>
      <c r="AU42" s="494"/>
      <c r="AV42" s="494"/>
      <c r="AW42" s="494"/>
      <c r="AX42" s="494"/>
      <c r="AY42" s="494"/>
      <c r="AZ42" s="71"/>
      <c r="BA42" s="495"/>
      <c r="BB42" s="495"/>
      <c r="BC42" s="495"/>
      <c r="BD42" s="495"/>
      <c r="BE42" s="119"/>
    </row>
    <row r="43" spans="1:59" ht="15.75" customHeight="1" x14ac:dyDescent="0.3">
      <c r="A43" s="483"/>
      <c r="B43" s="290"/>
      <c r="C43" s="484" t="s">
        <v>225</v>
      </c>
      <c r="D43" s="422"/>
      <c r="E43" s="423"/>
      <c r="F43" s="423"/>
      <c r="G43" s="423"/>
      <c r="H43" s="399"/>
      <c r="I43" s="424" t="str">
        <f>IF(COUNTIF(I12:I41,"A")=0,"",COUNTIF(I12:I41,"A"))</f>
        <v/>
      </c>
      <c r="J43" s="422"/>
      <c r="K43" s="423"/>
      <c r="L43" s="423"/>
      <c r="M43" s="423"/>
      <c r="N43" s="399"/>
      <c r="O43" s="424" t="str">
        <f>IF(COUNTIF(O12:O41,"A")=0,"",COUNTIF(O12:O41,"A"))</f>
        <v/>
      </c>
      <c r="P43" s="422"/>
      <c r="Q43" s="423"/>
      <c r="R43" s="423"/>
      <c r="S43" s="423"/>
      <c r="T43" s="399"/>
      <c r="U43" s="424" t="str">
        <f>IF(COUNTIF(U12:U41,"A")=0,"",COUNTIF(U12:U41,"A"))</f>
        <v/>
      </c>
      <c r="V43" s="422"/>
      <c r="W43" s="423"/>
      <c r="X43" s="423"/>
      <c r="Y43" s="423"/>
      <c r="Z43" s="399"/>
      <c r="AA43" s="424" t="str">
        <f>IF(COUNTIF(AA12:AA41,"A")=0,"",COUNTIF(AA12:AA41,"A"))</f>
        <v/>
      </c>
      <c r="AB43" s="422"/>
      <c r="AC43" s="423"/>
      <c r="AD43" s="423"/>
      <c r="AE43" s="423"/>
      <c r="AF43" s="399"/>
      <c r="AG43" s="424" t="str">
        <f>IF(COUNTIF(AG12:AG41,"A")=0,"",COUNTIF(AG12:AG41,"A"))</f>
        <v/>
      </c>
      <c r="AH43" s="422"/>
      <c r="AI43" s="423"/>
      <c r="AJ43" s="423"/>
      <c r="AK43" s="423"/>
      <c r="AL43" s="399"/>
      <c r="AM43" s="424" t="str">
        <f>IF(COUNTIF(AM12:AM41,"A")=0,"",COUNTIF(AM12:AM41,"A"))</f>
        <v/>
      </c>
      <c r="AN43" s="422"/>
      <c r="AO43" s="423"/>
      <c r="AP43" s="423"/>
      <c r="AQ43" s="423"/>
      <c r="AR43" s="399"/>
      <c r="AS43" s="424" t="str">
        <f>IF(COUNTIF(AS12:AS41,"A")=0,"",COUNTIF(AS12:AS41,"A"))</f>
        <v/>
      </c>
      <c r="AT43" s="422"/>
      <c r="AU43" s="423"/>
      <c r="AV43" s="423"/>
      <c r="AW43" s="423"/>
      <c r="AX43" s="399"/>
      <c r="AY43" s="424" t="str">
        <f>IF(COUNTIF(AY12:AY41,"A")=0,"",COUNTIF(AY12:AY41,"A"))</f>
        <v/>
      </c>
      <c r="AZ43" s="315"/>
      <c r="BA43" s="423"/>
      <c r="BB43" s="423"/>
      <c r="BC43" s="423"/>
      <c r="BD43" s="399"/>
      <c r="BE43" s="426" t="str">
        <f t="shared" ref="BE43:BE55" si="24">IF(SUM(I43:AY43)=0,"",SUM(I43:AY43))</f>
        <v/>
      </c>
    </row>
    <row r="44" spans="1:59" ht="15.75" customHeight="1" x14ac:dyDescent="0.3">
      <c r="A44" s="483"/>
      <c r="B44" s="290"/>
      <c r="C44" s="484" t="s">
        <v>226</v>
      </c>
      <c r="D44" s="422"/>
      <c r="E44" s="423"/>
      <c r="F44" s="423"/>
      <c r="G44" s="423"/>
      <c r="H44" s="399"/>
      <c r="I44" s="424" t="str">
        <f>IF(COUNTIF(I12:I41,"B")=0,"",COUNTIF(I12:I41,"B"))</f>
        <v/>
      </c>
      <c r="J44" s="422"/>
      <c r="K44" s="423"/>
      <c r="L44" s="423"/>
      <c r="M44" s="423"/>
      <c r="N44" s="399"/>
      <c r="O44" s="424" t="str">
        <f>IF(COUNTIF(O12:O41,"B")=0,"",COUNTIF(O12:O41,"B"))</f>
        <v/>
      </c>
      <c r="P44" s="422"/>
      <c r="Q44" s="423"/>
      <c r="R44" s="423"/>
      <c r="S44" s="423"/>
      <c r="T44" s="399"/>
      <c r="U44" s="424" t="str">
        <f>IF(COUNTIF(U12:U41,"B")=0,"",COUNTIF(U12:U41,"B"))</f>
        <v/>
      </c>
      <c r="V44" s="422"/>
      <c r="W44" s="423"/>
      <c r="X44" s="423"/>
      <c r="Y44" s="423"/>
      <c r="Z44" s="399"/>
      <c r="AA44" s="424" t="str">
        <f>IF(COUNTIF(AA12:AA41,"B")=0,"",COUNTIF(AA12:AA41,"B"))</f>
        <v/>
      </c>
      <c r="AB44" s="422"/>
      <c r="AC44" s="423"/>
      <c r="AD44" s="423"/>
      <c r="AE44" s="423"/>
      <c r="AF44" s="399"/>
      <c r="AG44" s="424" t="str">
        <f>IF(COUNTIF(AG12:AG41,"B")=0,"",COUNTIF(AG12:AG41,"B"))</f>
        <v/>
      </c>
      <c r="AH44" s="422"/>
      <c r="AI44" s="423"/>
      <c r="AJ44" s="423"/>
      <c r="AK44" s="423"/>
      <c r="AL44" s="399"/>
      <c r="AM44" s="424" t="str">
        <f>IF(COUNTIF(AM12:AM41,"B")=0,"",COUNTIF(AM12:AM41,"B"))</f>
        <v/>
      </c>
      <c r="AN44" s="422"/>
      <c r="AO44" s="423"/>
      <c r="AP44" s="423"/>
      <c r="AQ44" s="423"/>
      <c r="AR44" s="399"/>
      <c r="AS44" s="424" t="str">
        <f>IF(COUNTIF(AS12:AS41,"B")=0,"",COUNTIF(AS12:AS41,"B"))</f>
        <v/>
      </c>
      <c r="AT44" s="422"/>
      <c r="AU44" s="423"/>
      <c r="AV44" s="423"/>
      <c r="AW44" s="423"/>
      <c r="AX44" s="399"/>
      <c r="AY44" s="424" t="str">
        <f>IF(COUNTIF(AY12:AY41,"B")=0,"",COUNTIF(AY12:AY41,"B"))</f>
        <v/>
      </c>
      <c r="AZ44" s="315"/>
      <c r="BA44" s="423"/>
      <c r="BB44" s="423"/>
      <c r="BC44" s="423"/>
      <c r="BD44" s="399"/>
      <c r="BE44" s="426" t="str">
        <f t="shared" si="24"/>
        <v/>
      </c>
    </row>
    <row r="45" spans="1:59" ht="15.75" customHeight="1" x14ac:dyDescent="0.3">
      <c r="A45" s="483"/>
      <c r="B45" s="290"/>
      <c r="C45" s="484" t="s">
        <v>227</v>
      </c>
      <c r="D45" s="422"/>
      <c r="E45" s="423"/>
      <c r="F45" s="423"/>
      <c r="G45" s="423"/>
      <c r="H45" s="399"/>
      <c r="I45" s="424" t="str">
        <f>IF(COUNTIF(I12:I41,"ÉÉ")=0,"",COUNTIF(I12:I41,"ÉÉ"))</f>
        <v/>
      </c>
      <c r="J45" s="422"/>
      <c r="K45" s="423"/>
      <c r="L45" s="423"/>
      <c r="M45" s="423"/>
      <c r="N45" s="399"/>
      <c r="O45" s="424" t="str">
        <f>IF(COUNTIF(O12:O41,"ÉÉ")=0,"",COUNTIF(O12:O41,"ÉÉ"))</f>
        <v/>
      </c>
      <c r="P45" s="422"/>
      <c r="Q45" s="423"/>
      <c r="R45" s="423"/>
      <c r="S45" s="423"/>
      <c r="T45" s="399"/>
      <c r="U45" s="424" t="str">
        <f>IF(COUNTIF(U12:U41,"ÉÉ")=0,"",COUNTIF(U12:U41,"ÉÉ"))</f>
        <v/>
      </c>
      <c r="V45" s="422"/>
      <c r="W45" s="423"/>
      <c r="X45" s="423"/>
      <c r="Y45" s="423"/>
      <c r="Z45" s="399"/>
      <c r="AA45" s="424" t="str">
        <f>IF(COUNTIF(AA12:AA41,"ÉÉ")=0,"",COUNTIF(AA12:AA41,"ÉÉ"))</f>
        <v/>
      </c>
      <c r="AB45" s="422"/>
      <c r="AC45" s="423"/>
      <c r="AD45" s="423"/>
      <c r="AE45" s="423"/>
      <c r="AF45" s="399"/>
      <c r="AG45" s="424">
        <f>IF(COUNTIF(AG12:AG41,"ÉÉ")=0,"",COUNTIF(AG12:AG41,"ÉÉ"))</f>
        <v>1</v>
      </c>
      <c r="AH45" s="422"/>
      <c r="AI45" s="423"/>
      <c r="AJ45" s="423"/>
      <c r="AK45" s="423"/>
      <c r="AL45" s="399"/>
      <c r="AM45" s="424" t="str">
        <f>IF(COUNTIF(AM12:AM41,"ÉÉ")=0,"",COUNTIF(AM12:AM41,"ÉÉ"))</f>
        <v/>
      </c>
      <c r="AN45" s="422"/>
      <c r="AO45" s="423"/>
      <c r="AP45" s="423"/>
      <c r="AQ45" s="423"/>
      <c r="AR45" s="399"/>
      <c r="AS45" s="424" t="str">
        <f>IF(COUNTIF(AS12:AS41,"ÉÉ")=0,"",COUNTIF(AS12:AS41,"ÉÉ"))</f>
        <v/>
      </c>
      <c r="AT45" s="422"/>
      <c r="AU45" s="423"/>
      <c r="AV45" s="423"/>
      <c r="AW45" s="423"/>
      <c r="AX45" s="399"/>
      <c r="AY45" s="424" t="str">
        <f>IF(COUNTIF(AY12:AY41,"ÉÉ")=0,"",COUNTIF(AY12:AY41,"ÉÉ"))</f>
        <v/>
      </c>
      <c r="AZ45" s="315"/>
      <c r="BA45" s="423"/>
      <c r="BB45" s="423"/>
      <c r="BC45" s="423"/>
      <c r="BD45" s="399"/>
      <c r="BE45" s="426">
        <f t="shared" si="24"/>
        <v>1</v>
      </c>
    </row>
    <row r="46" spans="1:59" ht="15.75" customHeight="1" x14ac:dyDescent="0.3">
      <c r="A46" s="483"/>
      <c r="B46" s="290"/>
      <c r="C46" s="484" t="s">
        <v>228</v>
      </c>
      <c r="D46" s="427"/>
      <c r="E46" s="428"/>
      <c r="F46" s="428"/>
      <c r="G46" s="428"/>
      <c r="H46" s="429"/>
      <c r="I46" s="424" t="str">
        <f>IF(COUNTIF(I12:I41,"ÉÉ(Z)")=0,"",COUNTIF(I12:I41,"ÉÉ(Z)"))</f>
        <v/>
      </c>
      <c r="J46" s="427"/>
      <c r="K46" s="428"/>
      <c r="L46" s="428"/>
      <c r="M46" s="428"/>
      <c r="N46" s="429"/>
      <c r="O46" s="424" t="str">
        <f>IF(COUNTIF(O12:O41,"ÉÉ(Z)")=0,"",COUNTIF(O12:O41,"ÉÉ(Z)"))</f>
        <v/>
      </c>
      <c r="P46" s="427"/>
      <c r="Q46" s="428"/>
      <c r="R46" s="428"/>
      <c r="S46" s="428"/>
      <c r="T46" s="429"/>
      <c r="U46" s="424" t="str">
        <f>IF(COUNTIF(U12:U41,"ÉÉ(Z)")=0,"",COUNTIF(U12:U41,"ÉÉ(Z)"))</f>
        <v/>
      </c>
      <c r="V46" s="427"/>
      <c r="W46" s="428"/>
      <c r="X46" s="428"/>
      <c r="Y46" s="428"/>
      <c r="Z46" s="429"/>
      <c r="AA46" s="424" t="str">
        <f>IF(COUNTIF(AA12:AA41,"ÉÉ(Z)")=0,"",COUNTIF(AA12:AA41,"ÉÉ(Z)"))</f>
        <v/>
      </c>
      <c r="AB46" s="427"/>
      <c r="AC46" s="428"/>
      <c r="AD46" s="428"/>
      <c r="AE46" s="428"/>
      <c r="AF46" s="429"/>
      <c r="AG46" s="424" t="str">
        <f>IF(COUNTIF(AG12:AG41,"ÉÉ(Z)")=0,"",COUNTIF(AG12:AG41,"ÉÉ(Z)"))</f>
        <v/>
      </c>
      <c r="AH46" s="427"/>
      <c r="AI46" s="428"/>
      <c r="AJ46" s="428"/>
      <c r="AK46" s="428"/>
      <c r="AL46" s="429"/>
      <c r="AM46" s="424" t="str">
        <f>IF(COUNTIF(AM12:AM41,"ÉÉ(Z)")=0,"",COUNTIF(AM12:AM41,"ÉÉ(Z)"))</f>
        <v/>
      </c>
      <c r="AN46" s="427"/>
      <c r="AO46" s="428"/>
      <c r="AP46" s="428"/>
      <c r="AQ46" s="428"/>
      <c r="AR46" s="429"/>
      <c r="AS46" s="424" t="str">
        <f>IF(COUNTIF(AS12:AS41,"ÉÉ(Z)")=0,"",COUNTIF(AS12:AS41,"ÉÉ(Z)"))</f>
        <v/>
      </c>
      <c r="AT46" s="427"/>
      <c r="AU46" s="428"/>
      <c r="AV46" s="428"/>
      <c r="AW46" s="428"/>
      <c r="AX46" s="429"/>
      <c r="AY46" s="424" t="str">
        <f>IF(COUNTIF(AY12:AY41,"ÉÉ(Z)")=0,"",COUNTIF(AY12:AY41,"ÉÉ(Z)"))</f>
        <v/>
      </c>
      <c r="AZ46" s="322"/>
      <c r="BA46" s="428"/>
      <c r="BB46" s="428"/>
      <c r="BC46" s="428"/>
      <c r="BD46" s="429"/>
      <c r="BE46" s="426" t="str">
        <f t="shared" si="24"/>
        <v/>
      </c>
    </row>
    <row r="47" spans="1:59" ht="15.75" customHeight="1" x14ac:dyDescent="0.3">
      <c r="A47" s="483"/>
      <c r="B47" s="290"/>
      <c r="C47" s="484" t="s">
        <v>229</v>
      </c>
      <c r="D47" s="422"/>
      <c r="E47" s="423"/>
      <c r="F47" s="423"/>
      <c r="G47" s="423"/>
      <c r="H47" s="399"/>
      <c r="I47" s="424" t="str">
        <f>IF(COUNTIF(I12:I41,"GYJ")=0,"",COUNTIF(I12:I41,"GYJ"))</f>
        <v/>
      </c>
      <c r="J47" s="422"/>
      <c r="K47" s="423"/>
      <c r="L47" s="423"/>
      <c r="M47" s="423"/>
      <c r="N47" s="399"/>
      <c r="O47" s="424" t="str">
        <f>IF(COUNTIF(O12:O41,"GYJ")=0,"",COUNTIF(O12:O41,"GYJ"))</f>
        <v/>
      </c>
      <c r="P47" s="422"/>
      <c r="Q47" s="423"/>
      <c r="R47" s="423"/>
      <c r="S47" s="423"/>
      <c r="T47" s="399"/>
      <c r="U47" s="424" t="str">
        <f>IF(COUNTIF(U12:U41,"GYJ")=0,"",COUNTIF(U12:U41,"GYJ"))</f>
        <v/>
      </c>
      <c r="V47" s="422"/>
      <c r="W47" s="423"/>
      <c r="X47" s="423"/>
      <c r="Y47" s="423"/>
      <c r="Z47" s="399"/>
      <c r="AA47" s="424" t="str">
        <f>IF(COUNTIF(AA12:AA41,"GYJ")=0,"",COUNTIF(AA12:AA41,"GYJ"))</f>
        <v/>
      </c>
      <c r="AB47" s="422"/>
      <c r="AC47" s="423"/>
      <c r="AD47" s="423"/>
      <c r="AE47" s="423"/>
      <c r="AF47" s="399"/>
      <c r="AG47" s="424">
        <f>IF(COUNTIF(AG12:AG41,"GYJ")=0,"",COUNTIF(AG12:AG41,"GYJ"))</f>
        <v>3</v>
      </c>
      <c r="AH47" s="422"/>
      <c r="AI47" s="423"/>
      <c r="AJ47" s="423"/>
      <c r="AK47" s="423"/>
      <c r="AL47" s="399"/>
      <c r="AM47" s="424">
        <f>IF(COUNTIF(AM12:AM41,"GYJ")=0,"",COUNTIF(AM12:AM41,"GYJ"))</f>
        <v>1</v>
      </c>
      <c r="AN47" s="422"/>
      <c r="AO47" s="423"/>
      <c r="AP47" s="423"/>
      <c r="AQ47" s="423"/>
      <c r="AR47" s="399"/>
      <c r="AS47" s="424">
        <f>IF(COUNTIF(AS12:AS41,"GYJ")=0,"",COUNTIF(AS12:AS41,"GYJ"))</f>
        <v>3</v>
      </c>
      <c r="AT47" s="422"/>
      <c r="AU47" s="423"/>
      <c r="AV47" s="423"/>
      <c r="AW47" s="423"/>
      <c r="AX47" s="399"/>
      <c r="AY47" s="424">
        <f>IF(COUNTIF(AY12:AY41,"GYJ")=0,"",COUNTIF(AY12:AY41,"GYJ"))</f>
        <v>3</v>
      </c>
      <c r="AZ47" s="315"/>
      <c r="BA47" s="423"/>
      <c r="BB47" s="423"/>
      <c r="BC47" s="423"/>
      <c r="BD47" s="399"/>
      <c r="BE47" s="426">
        <f t="shared" si="24"/>
        <v>10</v>
      </c>
    </row>
    <row r="48" spans="1:59" ht="15.75" customHeight="1" x14ac:dyDescent="0.25">
      <c r="A48" s="483"/>
      <c r="B48" s="485"/>
      <c r="C48" s="484" t="s">
        <v>230</v>
      </c>
      <c r="D48" s="422"/>
      <c r="E48" s="423"/>
      <c r="F48" s="423"/>
      <c r="G48" s="423"/>
      <c r="H48" s="399"/>
      <c r="I48" s="424" t="str">
        <f>IF(COUNTIF(I12:I41,"GYJ(Z)")=0,"",COUNTIF(I12:I41,"GYJ(Z)"))</f>
        <v/>
      </c>
      <c r="J48" s="422"/>
      <c r="K48" s="423"/>
      <c r="L48" s="423"/>
      <c r="M48" s="423"/>
      <c r="N48" s="399"/>
      <c r="O48" s="424" t="str">
        <f>IF(COUNTIF(O12:O41,"GYJ(Z)")=0,"",COUNTIF(O12:O41,"GYJ(Z)"))</f>
        <v/>
      </c>
      <c r="P48" s="422"/>
      <c r="Q48" s="423"/>
      <c r="R48" s="423"/>
      <c r="S48" s="423"/>
      <c r="T48" s="399"/>
      <c r="U48" s="424" t="str">
        <f>IF(COUNTIF(U12:U41,"GYJ(Z)")=0,"",COUNTIF(U12:U41,"GYJ(Z)"))</f>
        <v/>
      </c>
      <c r="V48" s="422"/>
      <c r="W48" s="423"/>
      <c r="X48" s="423"/>
      <c r="Y48" s="423"/>
      <c r="Z48" s="399"/>
      <c r="AA48" s="424" t="str">
        <f>IF(COUNTIF(AA12:AA41,"GYJ(Z)")=0,"",COUNTIF(AA12:AA41,"GYJ(Z)"))</f>
        <v/>
      </c>
      <c r="AB48" s="422"/>
      <c r="AC48" s="423"/>
      <c r="AD48" s="423"/>
      <c r="AE48" s="423"/>
      <c r="AF48" s="399"/>
      <c r="AG48" s="424" t="str">
        <f>IF(COUNTIF(AG12:AG41,"GYJ(Z)")=0,"",COUNTIF(AG12:AG41,"GYJ(Z)"))</f>
        <v/>
      </c>
      <c r="AH48" s="422"/>
      <c r="AI48" s="423"/>
      <c r="AJ48" s="423"/>
      <c r="AK48" s="423"/>
      <c r="AL48" s="399"/>
      <c r="AM48" s="424" t="str">
        <f>IF(COUNTIF(AM12:AM41,"GYJ(Z)")=0,"",COUNTIF(AM12:AM41,"GYJ(Z)"))</f>
        <v/>
      </c>
      <c r="AN48" s="422"/>
      <c r="AO48" s="423"/>
      <c r="AP48" s="423"/>
      <c r="AQ48" s="423"/>
      <c r="AR48" s="399"/>
      <c r="AS48" s="424" t="str">
        <f>IF(COUNTIF(AS12:AS41,"GYJ(Z)")=0,"",COUNTIF(AS12:AS41,"GYJ(Z)"))</f>
        <v/>
      </c>
      <c r="AT48" s="422"/>
      <c r="AU48" s="423"/>
      <c r="AV48" s="423"/>
      <c r="AW48" s="423"/>
      <c r="AX48" s="399"/>
      <c r="AY48" s="424" t="str">
        <f>IF(COUNTIF(AY12:AY41,"GYJ(Z)")=0,"",COUNTIF(AY12:AY41,"GYJ(Z)"))</f>
        <v/>
      </c>
      <c r="AZ48" s="315"/>
      <c r="BA48" s="423"/>
      <c r="BB48" s="423"/>
      <c r="BC48" s="423"/>
      <c r="BD48" s="399"/>
      <c r="BE48" s="426" t="str">
        <f t="shared" si="24"/>
        <v/>
      </c>
    </row>
    <row r="49" spans="1:57" ht="15.75" customHeight="1" x14ac:dyDescent="0.3">
      <c r="A49" s="483"/>
      <c r="B49" s="290"/>
      <c r="C49" s="432" t="s">
        <v>231</v>
      </c>
      <c r="D49" s="422"/>
      <c r="E49" s="423"/>
      <c r="F49" s="423"/>
      <c r="G49" s="423"/>
      <c r="H49" s="399"/>
      <c r="I49" s="424" t="str">
        <f>IF(COUNTIF(I12:I41,"K")=0,"",COUNTIF(I12:I41,"K"))</f>
        <v/>
      </c>
      <c r="J49" s="422"/>
      <c r="K49" s="423"/>
      <c r="L49" s="423"/>
      <c r="M49" s="423"/>
      <c r="N49" s="399"/>
      <c r="O49" s="424" t="str">
        <f>IF(COUNTIF(O12:O41,"K")=0,"",COUNTIF(O12:O41,"K"))</f>
        <v/>
      </c>
      <c r="P49" s="422"/>
      <c r="Q49" s="423"/>
      <c r="R49" s="423"/>
      <c r="S49" s="423"/>
      <c r="T49" s="399"/>
      <c r="U49" s="424" t="str">
        <f>IF(COUNTIF(U12:U41,"K")=0,"",COUNTIF(U12:U41,"K"))</f>
        <v/>
      </c>
      <c r="V49" s="422"/>
      <c r="W49" s="423"/>
      <c r="X49" s="423"/>
      <c r="Y49" s="423"/>
      <c r="Z49" s="399"/>
      <c r="AA49" s="424" t="str">
        <f>IF(COUNTIF(AA12:AA41,"K")=0,"",COUNTIF(AA12:AA41,"K"))</f>
        <v/>
      </c>
      <c r="AB49" s="422"/>
      <c r="AC49" s="423"/>
      <c r="AD49" s="423"/>
      <c r="AE49" s="423"/>
      <c r="AF49" s="399"/>
      <c r="AG49" s="424">
        <f>IF(COUNTIF(AG12:AG41,"K")=0,"",COUNTIF(AG12:AG41,"K"))</f>
        <v>1</v>
      </c>
      <c r="AH49" s="422"/>
      <c r="AI49" s="423"/>
      <c r="AJ49" s="423"/>
      <c r="AK49" s="423"/>
      <c r="AL49" s="399"/>
      <c r="AM49" s="424">
        <f>IF(COUNTIF(AM12:AM41,"K")=0,"",COUNTIF(AM12:AM41,"K"))</f>
        <v>3</v>
      </c>
      <c r="AN49" s="422"/>
      <c r="AO49" s="423"/>
      <c r="AP49" s="423"/>
      <c r="AQ49" s="423"/>
      <c r="AR49" s="399"/>
      <c r="AS49" s="424">
        <f>IF(COUNTIF(AS12:AS41,"K")=0,"",COUNTIF(AS12:AS41,"K"))</f>
        <v>1</v>
      </c>
      <c r="AT49" s="422"/>
      <c r="AU49" s="423"/>
      <c r="AV49" s="423"/>
      <c r="AW49" s="423"/>
      <c r="AX49" s="399"/>
      <c r="AY49" s="424" t="str">
        <f>IF(COUNTIF(AY12:AY41,"K")=0,"",COUNTIF(AY12:AY41,"K"))</f>
        <v/>
      </c>
      <c r="AZ49" s="315"/>
      <c r="BA49" s="423"/>
      <c r="BB49" s="423"/>
      <c r="BC49" s="423"/>
      <c r="BD49" s="399"/>
      <c r="BE49" s="426">
        <f t="shared" si="24"/>
        <v>5</v>
      </c>
    </row>
    <row r="50" spans="1:57" ht="15.75" customHeight="1" x14ac:dyDescent="0.3">
      <c r="A50" s="483"/>
      <c r="B50" s="290"/>
      <c r="C50" s="432" t="s">
        <v>232</v>
      </c>
      <c r="D50" s="422"/>
      <c r="E50" s="423"/>
      <c r="F50" s="423"/>
      <c r="G50" s="423"/>
      <c r="H50" s="399"/>
      <c r="I50" s="424" t="str">
        <f>IF(COUNTIF(I12:I41,"K(Z)")=0,"",COUNTIF(I12:I41,"K(Z)"))</f>
        <v/>
      </c>
      <c r="J50" s="422"/>
      <c r="K50" s="423"/>
      <c r="L50" s="423"/>
      <c r="M50" s="423"/>
      <c r="N50" s="399"/>
      <c r="O50" s="424" t="str">
        <f>IF(COUNTIF(O12:O41,"K(Z)")=0,"",COUNTIF(O12:O41,"K(Z)"))</f>
        <v/>
      </c>
      <c r="P50" s="422"/>
      <c r="Q50" s="423"/>
      <c r="R50" s="423"/>
      <c r="S50" s="423"/>
      <c r="T50" s="399"/>
      <c r="U50" s="424" t="str">
        <f>IF(COUNTIF(U12:U41,"K(Z)")=0,"",COUNTIF(U12:U41,"K(Z)"))</f>
        <v/>
      </c>
      <c r="V50" s="422"/>
      <c r="W50" s="423"/>
      <c r="X50" s="423"/>
      <c r="Y50" s="423"/>
      <c r="Z50" s="399"/>
      <c r="AA50" s="424" t="str">
        <f>IF(COUNTIF(AA12:AA41,"K(Z)")=0,"",COUNTIF(AA12:AA41,"K(Z)"))</f>
        <v/>
      </c>
      <c r="AB50" s="422"/>
      <c r="AC50" s="423"/>
      <c r="AD50" s="423"/>
      <c r="AE50" s="423"/>
      <c r="AF50" s="399"/>
      <c r="AG50" s="424">
        <f>IF(COUNTIF(AG12:AG41,"K(Z)")=0,"",COUNTIF(AG12:AG41,"K(Z)"))</f>
        <v>1</v>
      </c>
      <c r="AH50" s="422"/>
      <c r="AI50" s="423"/>
      <c r="AJ50" s="423"/>
      <c r="AK50" s="423"/>
      <c r="AL50" s="399"/>
      <c r="AM50" s="424">
        <f>IF(COUNTIF(AM12:AM41,"K(Z)")=0,"",COUNTIF(AM12:AM41,"K(Z)"))</f>
        <v>1</v>
      </c>
      <c r="AN50" s="422"/>
      <c r="AO50" s="423"/>
      <c r="AP50" s="423"/>
      <c r="AQ50" s="423"/>
      <c r="AR50" s="399"/>
      <c r="AS50" s="424">
        <f>IF(COUNTIF(AS12:AS41,"K(Z)")=0,"",COUNTIF(AS12:AS41,"K(Z)"))</f>
        <v>2</v>
      </c>
      <c r="AT50" s="422"/>
      <c r="AU50" s="423"/>
      <c r="AV50" s="423"/>
      <c r="AW50" s="423"/>
      <c r="AX50" s="399"/>
      <c r="AY50" s="424">
        <f>IF(COUNTIF(AY12:AY41,"K(Z)")=0,"",COUNTIF(AY12:AY41,"K(Z)"))</f>
        <v>2</v>
      </c>
      <c r="AZ50" s="315"/>
      <c r="BA50" s="423"/>
      <c r="BB50" s="423"/>
      <c r="BC50" s="423"/>
      <c r="BD50" s="399"/>
      <c r="BE50" s="426">
        <f t="shared" si="24"/>
        <v>6</v>
      </c>
    </row>
    <row r="51" spans="1:57" ht="15.75" customHeight="1" x14ac:dyDescent="0.3">
      <c r="A51" s="483"/>
      <c r="B51" s="290"/>
      <c r="C51" s="484" t="s">
        <v>233</v>
      </c>
      <c r="D51" s="422"/>
      <c r="E51" s="423"/>
      <c r="F51" s="423"/>
      <c r="G51" s="423"/>
      <c r="H51" s="399"/>
      <c r="I51" s="424" t="str">
        <f>IF(COUNTIF(I12:I41,"AV")=0,"",COUNTIF(I12:I41,"AV"))</f>
        <v/>
      </c>
      <c r="J51" s="422"/>
      <c r="K51" s="423"/>
      <c r="L51" s="423"/>
      <c r="M51" s="423"/>
      <c r="N51" s="399"/>
      <c r="O51" s="424" t="str">
        <f>IF(COUNTIF(O12:O41,"AV")=0,"",COUNTIF(O12:O41,"AV"))</f>
        <v/>
      </c>
      <c r="P51" s="422"/>
      <c r="Q51" s="423"/>
      <c r="R51" s="423"/>
      <c r="S51" s="423"/>
      <c r="T51" s="399"/>
      <c r="U51" s="424" t="str">
        <f>IF(COUNTIF(U12:U41,"AV")=0,"",COUNTIF(U12:U41,"AV"))</f>
        <v/>
      </c>
      <c r="V51" s="422"/>
      <c r="W51" s="423"/>
      <c r="X51" s="423"/>
      <c r="Y51" s="423"/>
      <c r="Z51" s="399"/>
      <c r="AA51" s="424" t="str">
        <f>IF(COUNTIF(AA12:AA41,"AV")=0,"",COUNTIF(AA12:AA41,"AV"))</f>
        <v/>
      </c>
      <c r="AB51" s="422"/>
      <c r="AC51" s="423"/>
      <c r="AD51" s="423"/>
      <c r="AE51" s="423"/>
      <c r="AF51" s="399"/>
      <c r="AG51" s="424" t="str">
        <f>IF(COUNTIF(AG12:AG41,"AV")=0,"",COUNTIF(AG12:AG41,"AV"))</f>
        <v/>
      </c>
      <c r="AH51" s="422"/>
      <c r="AI51" s="423"/>
      <c r="AJ51" s="423"/>
      <c r="AK51" s="423"/>
      <c r="AL51" s="399"/>
      <c r="AM51" s="424" t="str">
        <f>IF(COUNTIF(AM12:AM41,"AV")=0,"",COUNTIF(AM12:AM41,"AV"))</f>
        <v/>
      </c>
      <c r="AN51" s="422"/>
      <c r="AO51" s="423"/>
      <c r="AP51" s="423"/>
      <c r="AQ51" s="423"/>
      <c r="AR51" s="399"/>
      <c r="AS51" s="424" t="str">
        <f>IF(COUNTIF(AS12:AS41,"AV")=0,"",COUNTIF(AS12:AS41,"AV"))</f>
        <v/>
      </c>
      <c r="AT51" s="422"/>
      <c r="AU51" s="423"/>
      <c r="AV51" s="423"/>
      <c r="AW51" s="423"/>
      <c r="AX51" s="399"/>
      <c r="AY51" s="424" t="str">
        <f>IF(COUNTIF(AY12:AY41,"AV")=0,"",COUNTIF(AY12:AY41,"AV"))</f>
        <v/>
      </c>
      <c r="AZ51" s="315"/>
      <c r="BA51" s="423"/>
      <c r="BB51" s="423"/>
      <c r="BC51" s="423"/>
      <c r="BD51" s="399"/>
      <c r="BE51" s="426" t="str">
        <f t="shared" si="24"/>
        <v/>
      </c>
    </row>
    <row r="52" spans="1:57" ht="15.75" customHeight="1" x14ac:dyDescent="0.3">
      <c r="A52" s="483"/>
      <c r="B52" s="290"/>
      <c r="C52" s="484" t="s">
        <v>234</v>
      </c>
      <c r="D52" s="422"/>
      <c r="E52" s="423"/>
      <c r="F52" s="423"/>
      <c r="G52" s="423"/>
      <c r="H52" s="399"/>
      <c r="I52" s="424" t="str">
        <f>IF(COUNTIF(I12:I41,"KV")=0,"",COUNTIF(I12:I41,"KV"))</f>
        <v/>
      </c>
      <c r="J52" s="422"/>
      <c r="K52" s="423"/>
      <c r="L52" s="423"/>
      <c r="M52" s="423"/>
      <c r="N52" s="399"/>
      <c r="O52" s="424" t="str">
        <f>IF(COUNTIF(O12:O41,"KV")=0,"",COUNTIF(O12:O41,"KV"))</f>
        <v/>
      </c>
      <c r="P52" s="422"/>
      <c r="Q52" s="423"/>
      <c r="R52" s="423"/>
      <c r="S52" s="423"/>
      <c r="T52" s="399"/>
      <c r="U52" s="424" t="str">
        <f>IF(COUNTIF(U12:U41,"KV")=0,"",COUNTIF(U12:U41,"KV"))</f>
        <v/>
      </c>
      <c r="V52" s="422"/>
      <c r="W52" s="423"/>
      <c r="X52" s="423"/>
      <c r="Y52" s="423"/>
      <c r="Z52" s="399"/>
      <c r="AA52" s="424" t="str">
        <f>IF(COUNTIF(AA12:AA41,"KV")=0,"",COUNTIF(AA12:AA41,"KV"))</f>
        <v/>
      </c>
      <c r="AB52" s="422"/>
      <c r="AC52" s="423"/>
      <c r="AD52" s="423"/>
      <c r="AE52" s="423"/>
      <c r="AF52" s="399"/>
      <c r="AG52" s="424" t="str">
        <f>IF(COUNTIF(AG12:AG41,"KV")=0,"",COUNTIF(AG12:AG41,"KV"))</f>
        <v/>
      </c>
      <c r="AH52" s="422"/>
      <c r="AI52" s="423"/>
      <c r="AJ52" s="423"/>
      <c r="AK52" s="423"/>
      <c r="AL52" s="399"/>
      <c r="AM52" s="424" t="str">
        <f>IF(COUNTIF(AM12:AM41,"KV")=0,"",COUNTIF(AM12:AM41,"KV"))</f>
        <v/>
      </c>
      <c r="AN52" s="422"/>
      <c r="AO52" s="423"/>
      <c r="AP52" s="423"/>
      <c r="AQ52" s="423"/>
      <c r="AR52" s="399"/>
      <c r="AS52" s="424" t="str">
        <f>IF(COUNTIF(AS12:AS41,"KV")=0,"",COUNTIF(AS12:AS41,"KV"))</f>
        <v/>
      </c>
      <c r="AT52" s="422"/>
      <c r="AU52" s="423"/>
      <c r="AV52" s="423"/>
      <c r="AW52" s="423"/>
      <c r="AX52" s="399"/>
      <c r="AY52" s="424" t="str">
        <f>IF(COUNTIF(AY12:AY41,"KV")=0,"",COUNTIF(AY12:AY41,"KV"))</f>
        <v/>
      </c>
      <c r="AZ52" s="315"/>
      <c r="BA52" s="423"/>
      <c r="BB52" s="423"/>
      <c r="BC52" s="423"/>
      <c r="BD52" s="399"/>
      <c r="BE52" s="426" t="str">
        <f t="shared" si="24"/>
        <v/>
      </c>
    </row>
    <row r="53" spans="1:57" ht="15.75" customHeight="1" x14ac:dyDescent="0.3">
      <c r="A53" s="486"/>
      <c r="B53" s="487"/>
      <c r="C53" s="488" t="s">
        <v>235</v>
      </c>
      <c r="D53" s="433"/>
      <c r="E53" s="434"/>
      <c r="F53" s="434"/>
      <c r="G53" s="434"/>
      <c r="H53" s="435"/>
      <c r="I53" s="424" t="str">
        <f>IF(COUNTIF(I12:I41,"SZG")=0,"",COUNTIF(I12:I41,"SZG"))</f>
        <v/>
      </c>
      <c r="J53" s="433"/>
      <c r="K53" s="434"/>
      <c r="L53" s="434"/>
      <c r="M53" s="434"/>
      <c r="N53" s="435"/>
      <c r="O53" s="424" t="str">
        <f>IF(COUNTIF(O12:O41,"SZG")=0,"",COUNTIF(O12:O41,"SZG"))</f>
        <v/>
      </c>
      <c r="P53" s="433"/>
      <c r="Q53" s="434"/>
      <c r="R53" s="434"/>
      <c r="S53" s="434"/>
      <c r="T53" s="435"/>
      <c r="U53" s="424" t="str">
        <f>IF(COUNTIF(U12:U41,"SZG")=0,"",COUNTIF(U12:U41,"SZG"))</f>
        <v/>
      </c>
      <c r="V53" s="433"/>
      <c r="W53" s="434"/>
      <c r="X53" s="434"/>
      <c r="Y53" s="434"/>
      <c r="Z53" s="435"/>
      <c r="AA53" s="424" t="str">
        <f>IF(COUNTIF(AA12:AA41,"SZG")=0,"",COUNTIF(AA12:AA41,"SZG"))</f>
        <v/>
      </c>
      <c r="AB53" s="433"/>
      <c r="AC53" s="434"/>
      <c r="AD53" s="434"/>
      <c r="AE53" s="434"/>
      <c r="AF53" s="435"/>
      <c r="AG53" s="424" t="str">
        <f>IF(COUNTIF(AG12:AG41,"SZG")=0,"",COUNTIF(AG12:AG41,"SZG"))</f>
        <v/>
      </c>
      <c r="AH53" s="433"/>
      <c r="AI53" s="434"/>
      <c r="AJ53" s="434"/>
      <c r="AK53" s="434"/>
      <c r="AL53" s="435"/>
      <c r="AM53" s="424" t="str">
        <f>IF(COUNTIF(AM12:AM41,"SZG")=0,"",COUNTIF(AM12:AM41,"SZG"))</f>
        <v/>
      </c>
      <c r="AN53" s="433"/>
      <c r="AO53" s="434"/>
      <c r="AP53" s="434"/>
      <c r="AQ53" s="434"/>
      <c r="AR53" s="435"/>
      <c r="AS53" s="424" t="str">
        <f>IF(COUNTIF(AS12:AS41,"SZG")=0,"",COUNTIF(AS12:AS41,"SZG"))</f>
        <v/>
      </c>
      <c r="AT53" s="433"/>
      <c r="AU53" s="434"/>
      <c r="AV53" s="434"/>
      <c r="AW53" s="434"/>
      <c r="AX53" s="435"/>
      <c r="AY53" s="424" t="str">
        <f>IF(COUNTIF(AY12:AY41,"SZG")=0,"",COUNTIF(AY12:AY41,"SZG"))</f>
        <v/>
      </c>
      <c r="AZ53" s="315"/>
      <c r="BA53" s="423"/>
      <c r="BB53" s="423"/>
      <c r="BC53" s="423"/>
      <c r="BD53" s="399"/>
      <c r="BE53" s="426" t="str">
        <f t="shared" si="24"/>
        <v/>
      </c>
    </row>
    <row r="54" spans="1:57" ht="15.75" customHeight="1" x14ac:dyDescent="0.3">
      <c r="A54" s="486"/>
      <c r="B54" s="487"/>
      <c r="C54" s="488" t="s">
        <v>236</v>
      </c>
      <c r="D54" s="433"/>
      <c r="E54" s="434"/>
      <c r="F54" s="434"/>
      <c r="G54" s="434"/>
      <c r="H54" s="435"/>
      <c r="I54" s="424" t="str">
        <f>IF(COUNTIF(I12:I41,"ZV")=0,"",COUNTIF(I12:I41,"ZV"))</f>
        <v/>
      </c>
      <c r="J54" s="433"/>
      <c r="K54" s="434"/>
      <c r="L54" s="434"/>
      <c r="M54" s="434"/>
      <c r="N54" s="435"/>
      <c r="O54" s="424" t="str">
        <f>IF(COUNTIF(O12:O41,"ZV")=0,"",COUNTIF(O12:O41,"ZV"))</f>
        <v/>
      </c>
      <c r="P54" s="433"/>
      <c r="Q54" s="434"/>
      <c r="R54" s="434"/>
      <c r="S54" s="434"/>
      <c r="T54" s="435"/>
      <c r="U54" s="424" t="str">
        <f>IF(COUNTIF(U12:U41,"ZV")=0,"",COUNTIF(U12:U41,"ZV"))</f>
        <v/>
      </c>
      <c r="V54" s="433"/>
      <c r="W54" s="434"/>
      <c r="X54" s="434"/>
      <c r="Y54" s="434"/>
      <c r="Z54" s="435"/>
      <c r="AA54" s="424" t="str">
        <f>IF(COUNTIF(AA12:AA41,"ZV")=0,"",COUNTIF(AA12:AA41,"ZV"))</f>
        <v/>
      </c>
      <c r="AB54" s="433"/>
      <c r="AC54" s="434"/>
      <c r="AD54" s="434"/>
      <c r="AE54" s="434"/>
      <c r="AF54" s="435"/>
      <c r="AG54" s="424" t="str">
        <f>IF(COUNTIF(AG12:AG41,"ZV")=0,"",COUNTIF(AG12:AG41,"ZV"))</f>
        <v/>
      </c>
      <c r="AH54" s="433"/>
      <c r="AI54" s="434"/>
      <c r="AJ54" s="434"/>
      <c r="AK54" s="434"/>
      <c r="AL54" s="435"/>
      <c r="AM54" s="424" t="str">
        <f>IF(COUNTIF(AM12:AM41,"ZV")=0,"",COUNTIF(AM12:AM41,"ZV"))</f>
        <v/>
      </c>
      <c r="AN54" s="433"/>
      <c r="AO54" s="434"/>
      <c r="AP54" s="434"/>
      <c r="AQ54" s="434"/>
      <c r="AR54" s="435"/>
      <c r="AS54" s="424" t="str">
        <f>IF(COUNTIF(AS12:AS41,"ZV")=0,"",COUNTIF(AS12:AS41,"ZV"))</f>
        <v/>
      </c>
      <c r="AT54" s="433"/>
      <c r="AU54" s="434"/>
      <c r="AV54" s="434"/>
      <c r="AW54" s="434"/>
      <c r="AX54" s="435"/>
      <c r="AY54" s="424" t="str">
        <f>IF(COUNTIF(AY12:AY41,"ZV")=0,"",COUNTIF(AY12:AY41,"ZV"))</f>
        <v/>
      </c>
      <c r="AZ54" s="315"/>
      <c r="BA54" s="423"/>
      <c r="BB54" s="423"/>
      <c r="BC54" s="423"/>
      <c r="BD54" s="399"/>
      <c r="BE54" s="426" t="str">
        <f t="shared" si="24"/>
        <v/>
      </c>
    </row>
    <row r="55" spans="1:57" ht="15.75" customHeight="1" thickBot="1" x14ac:dyDescent="0.35">
      <c r="A55" s="326"/>
      <c r="B55" s="327"/>
      <c r="C55" s="328" t="s">
        <v>237</v>
      </c>
      <c r="D55" s="329"/>
      <c r="E55" s="330"/>
      <c r="F55" s="330"/>
      <c r="G55" s="330"/>
      <c r="H55" s="331"/>
      <c r="I55" s="332" t="str">
        <f>IF(SUM(I43:I54)=0,"",SUM(I43:I54))</f>
        <v/>
      </c>
      <c r="J55" s="329"/>
      <c r="K55" s="330"/>
      <c r="L55" s="330"/>
      <c r="M55" s="330"/>
      <c r="N55" s="331"/>
      <c r="O55" s="332" t="str">
        <f>IF(SUM(O43:O54)=0,"",SUM(O43:O54))</f>
        <v/>
      </c>
      <c r="P55" s="329"/>
      <c r="Q55" s="330"/>
      <c r="R55" s="330"/>
      <c r="S55" s="330"/>
      <c r="T55" s="331"/>
      <c r="U55" s="332" t="str">
        <f>IF(SUM(U43:U54)=0,"",SUM(U43:U54))</f>
        <v/>
      </c>
      <c r="V55" s="329"/>
      <c r="W55" s="330"/>
      <c r="X55" s="330"/>
      <c r="Y55" s="330"/>
      <c r="Z55" s="331"/>
      <c r="AA55" s="332" t="str">
        <f>IF(SUM(AA43:AA54)=0,"",SUM(AA43:AA54))</f>
        <v/>
      </c>
      <c r="AB55" s="329"/>
      <c r="AC55" s="330"/>
      <c r="AD55" s="330"/>
      <c r="AE55" s="330"/>
      <c r="AF55" s="331"/>
      <c r="AG55" s="332">
        <f>IF(SUM(AG43:AG54)=0,"",SUM(AG43:AG54))</f>
        <v>6</v>
      </c>
      <c r="AH55" s="329"/>
      <c r="AI55" s="330"/>
      <c r="AJ55" s="330"/>
      <c r="AK55" s="330"/>
      <c r="AL55" s="331"/>
      <c r="AM55" s="332">
        <f>IF(SUM(AM43:AM54)=0,"",SUM(AM43:AM54))</f>
        <v>5</v>
      </c>
      <c r="AN55" s="329"/>
      <c r="AO55" s="330"/>
      <c r="AP55" s="330"/>
      <c r="AQ55" s="330"/>
      <c r="AR55" s="331"/>
      <c r="AS55" s="332">
        <f>IF(SUM(AS43:AS54)=0,"",SUM(AS43:AS54))</f>
        <v>6</v>
      </c>
      <c r="AT55" s="329"/>
      <c r="AU55" s="330"/>
      <c r="AV55" s="330"/>
      <c r="AW55" s="330"/>
      <c r="AX55" s="331"/>
      <c r="AY55" s="332">
        <f>IF(SUM(AY43:AY54)=0,"",SUM(AY43:AY54))</f>
        <v>5</v>
      </c>
      <c r="AZ55" s="333"/>
      <c r="BA55" s="330"/>
      <c r="BB55" s="330"/>
      <c r="BC55" s="330"/>
      <c r="BD55" s="331"/>
      <c r="BE55" s="426">
        <f t="shared" si="24"/>
        <v>22</v>
      </c>
    </row>
    <row r="56" spans="1:57" ht="15.75" customHeight="1" thickTop="1" x14ac:dyDescent="0.25">
      <c r="B56" s="73"/>
      <c r="C56" s="73"/>
    </row>
    <row r="57" spans="1:57" ht="15.75" customHeight="1" x14ac:dyDescent="0.25">
      <c r="B57" s="73"/>
      <c r="C57" s="73"/>
    </row>
    <row r="58" spans="1:57" ht="15.75" customHeight="1" x14ac:dyDescent="0.25">
      <c r="B58" s="73"/>
      <c r="C58" s="73"/>
    </row>
    <row r="59" spans="1:57" ht="15.75" customHeight="1" x14ac:dyDescent="0.25">
      <c r="B59" s="73"/>
      <c r="C59" s="73"/>
    </row>
    <row r="60" spans="1:57" ht="15.75" customHeight="1" x14ac:dyDescent="0.25">
      <c r="B60" s="73"/>
      <c r="C60" s="73"/>
    </row>
    <row r="61" spans="1:57" ht="15.75" customHeight="1" x14ac:dyDescent="0.25">
      <c r="B61" s="73"/>
      <c r="C61" s="73"/>
    </row>
    <row r="62" spans="1:57" ht="15.75" customHeight="1" x14ac:dyDescent="0.25">
      <c r="B62" s="73"/>
      <c r="C62" s="73"/>
    </row>
    <row r="63" spans="1:57" ht="15.75" customHeight="1" x14ac:dyDescent="0.25">
      <c r="B63" s="73"/>
      <c r="C63" s="73"/>
    </row>
    <row r="64" spans="1:57" ht="15.75" customHeight="1" x14ac:dyDescent="0.25">
      <c r="B64" s="73"/>
      <c r="C64" s="73"/>
    </row>
    <row r="65" spans="2:3" ht="15.75" customHeight="1" x14ac:dyDescent="0.25">
      <c r="B65" s="73"/>
      <c r="C65" s="73"/>
    </row>
    <row r="66" spans="2:3" ht="15.75" customHeight="1" x14ac:dyDescent="0.25">
      <c r="B66" s="73"/>
      <c r="C66" s="73"/>
    </row>
    <row r="67" spans="2:3" ht="15.75" customHeight="1" x14ac:dyDescent="0.25">
      <c r="B67" s="73"/>
      <c r="C67" s="73"/>
    </row>
    <row r="68" spans="2:3" ht="15.75" customHeight="1" x14ac:dyDescent="0.25">
      <c r="B68" s="73"/>
      <c r="C68" s="73"/>
    </row>
    <row r="69" spans="2:3" ht="15.75" customHeight="1" x14ac:dyDescent="0.25">
      <c r="B69" s="73"/>
      <c r="C69" s="73"/>
    </row>
    <row r="70" spans="2:3" ht="15.75" customHeight="1" x14ac:dyDescent="0.25">
      <c r="B70" s="73"/>
      <c r="C70" s="73"/>
    </row>
    <row r="71" spans="2:3" ht="15.75" customHeight="1" x14ac:dyDescent="0.25">
      <c r="B71" s="73"/>
      <c r="C71" s="73"/>
    </row>
    <row r="72" spans="2:3" ht="15.75" customHeight="1" x14ac:dyDescent="0.25">
      <c r="B72" s="73"/>
      <c r="C72" s="73"/>
    </row>
    <row r="73" spans="2:3" ht="15.75" customHeight="1" x14ac:dyDescent="0.25">
      <c r="B73" s="73"/>
      <c r="C73" s="73"/>
    </row>
    <row r="74" spans="2:3" ht="15.75" customHeight="1" x14ac:dyDescent="0.25">
      <c r="B74" s="73"/>
      <c r="C74" s="73"/>
    </row>
    <row r="75" spans="2:3" ht="15.75" customHeight="1" x14ac:dyDescent="0.25">
      <c r="B75" s="73"/>
      <c r="C75" s="73"/>
    </row>
    <row r="76" spans="2:3" ht="15.75" customHeight="1" x14ac:dyDescent="0.25">
      <c r="B76" s="73"/>
      <c r="C76" s="73"/>
    </row>
    <row r="77" spans="2:3" ht="15.75" customHeight="1" x14ac:dyDescent="0.25">
      <c r="B77" s="73"/>
      <c r="C77" s="73"/>
    </row>
    <row r="78" spans="2:3" ht="15.75" customHeight="1" x14ac:dyDescent="0.25">
      <c r="B78" s="73"/>
      <c r="C78" s="73"/>
    </row>
    <row r="79" spans="2:3" ht="15.75" customHeight="1" x14ac:dyDescent="0.25">
      <c r="B79" s="73"/>
      <c r="C79" s="73"/>
    </row>
    <row r="80" spans="2:3" ht="15.75" customHeight="1" x14ac:dyDescent="0.25">
      <c r="B80" s="73"/>
      <c r="C80" s="73"/>
    </row>
    <row r="81" spans="2:3" ht="15.75" customHeight="1" x14ac:dyDescent="0.25">
      <c r="B81" s="73"/>
      <c r="C81" s="73"/>
    </row>
    <row r="82" spans="2:3" ht="15.75" customHeight="1" x14ac:dyDescent="0.25">
      <c r="B82" s="73"/>
      <c r="C82" s="73"/>
    </row>
    <row r="83" spans="2:3" ht="15.75" customHeight="1" x14ac:dyDescent="0.25">
      <c r="B83" s="73"/>
      <c r="C83" s="73"/>
    </row>
    <row r="84" spans="2:3" ht="15.75" customHeight="1" x14ac:dyDescent="0.25">
      <c r="B84" s="73"/>
      <c r="C84" s="73"/>
    </row>
    <row r="85" spans="2:3" ht="15.75" customHeight="1" x14ac:dyDescent="0.25">
      <c r="B85" s="73"/>
      <c r="C85" s="73"/>
    </row>
    <row r="86" spans="2:3" ht="15.75" customHeight="1" x14ac:dyDescent="0.25">
      <c r="B86" s="73"/>
      <c r="C86" s="73"/>
    </row>
    <row r="87" spans="2:3" ht="15.75" customHeight="1" x14ac:dyDescent="0.25">
      <c r="B87" s="73"/>
      <c r="C87" s="73"/>
    </row>
    <row r="88" spans="2:3" ht="15.75" customHeight="1" x14ac:dyDescent="0.25">
      <c r="B88" s="73"/>
      <c r="C88" s="73"/>
    </row>
    <row r="89" spans="2:3" ht="15.75" customHeight="1" x14ac:dyDescent="0.25">
      <c r="B89" s="73"/>
      <c r="C89" s="73"/>
    </row>
    <row r="90" spans="2:3" ht="15.75" customHeight="1" x14ac:dyDescent="0.25">
      <c r="B90" s="73"/>
      <c r="C90" s="73"/>
    </row>
    <row r="91" spans="2:3" ht="15.75" customHeight="1" x14ac:dyDescent="0.25">
      <c r="B91" s="73"/>
      <c r="C91" s="73"/>
    </row>
    <row r="92" spans="2:3" ht="15.75" customHeight="1" x14ac:dyDescent="0.25">
      <c r="B92" s="73"/>
      <c r="C92" s="73"/>
    </row>
    <row r="93" spans="2:3" ht="15.75" customHeight="1" x14ac:dyDescent="0.25">
      <c r="B93" s="73"/>
      <c r="C93" s="73"/>
    </row>
    <row r="94" spans="2:3" ht="15.75" customHeight="1" x14ac:dyDescent="0.25">
      <c r="B94" s="73"/>
      <c r="C94" s="73"/>
    </row>
    <row r="95" spans="2:3" ht="15.75" customHeight="1" x14ac:dyDescent="0.25">
      <c r="B95" s="73"/>
      <c r="C95" s="73"/>
    </row>
    <row r="96" spans="2:3" ht="15.75" customHeight="1" x14ac:dyDescent="0.25">
      <c r="B96" s="73"/>
      <c r="C96" s="73"/>
    </row>
    <row r="97" spans="2:3" ht="15.75" customHeight="1" x14ac:dyDescent="0.25">
      <c r="B97" s="73"/>
      <c r="C97" s="73"/>
    </row>
    <row r="98" spans="2:3" ht="15.75" customHeight="1" x14ac:dyDescent="0.25">
      <c r="B98" s="73"/>
      <c r="C98" s="73"/>
    </row>
    <row r="99" spans="2:3" ht="15.75" customHeight="1" x14ac:dyDescent="0.25">
      <c r="B99" s="73"/>
      <c r="C99" s="73"/>
    </row>
    <row r="100" spans="2:3" ht="15.75" customHeight="1" x14ac:dyDescent="0.25">
      <c r="B100" s="73"/>
      <c r="C100" s="73"/>
    </row>
    <row r="101" spans="2:3" ht="15.75" customHeight="1" x14ac:dyDescent="0.25">
      <c r="B101" s="73"/>
      <c r="C101" s="73"/>
    </row>
    <row r="102" spans="2:3" ht="15.75" customHeight="1" x14ac:dyDescent="0.25">
      <c r="B102" s="73"/>
      <c r="C102" s="73"/>
    </row>
    <row r="103" spans="2:3" ht="15.75" customHeight="1" x14ac:dyDescent="0.25">
      <c r="B103" s="73"/>
      <c r="C103" s="73"/>
    </row>
    <row r="104" spans="2:3" ht="15.75" customHeight="1" x14ac:dyDescent="0.25">
      <c r="B104" s="73"/>
      <c r="C104" s="73"/>
    </row>
    <row r="105" spans="2:3" ht="15.75" customHeight="1" x14ac:dyDescent="0.25">
      <c r="B105" s="73"/>
      <c r="C105" s="73"/>
    </row>
    <row r="106" spans="2:3" ht="15.75" customHeight="1" x14ac:dyDescent="0.25">
      <c r="B106" s="73"/>
      <c r="C106" s="73"/>
    </row>
    <row r="107" spans="2:3" ht="15.75" customHeight="1" x14ac:dyDescent="0.25">
      <c r="B107" s="73"/>
      <c r="C107" s="73"/>
    </row>
    <row r="108" spans="2:3" ht="15.75" customHeight="1" x14ac:dyDescent="0.25">
      <c r="B108" s="73"/>
      <c r="C108" s="73"/>
    </row>
    <row r="109" spans="2:3" ht="15.75" customHeight="1" x14ac:dyDescent="0.25">
      <c r="B109" s="73"/>
      <c r="C109" s="73"/>
    </row>
    <row r="110" spans="2:3" ht="15.75" customHeight="1" x14ac:dyDescent="0.25">
      <c r="B110" s="73"/>
      <c r="C110" s="73"/>
    </row>
    <row r="111" spans="2:3" ht="15.75" customHeight="1" x14ac:dyDescent="0.25">
      <c r="B111" s="73"/>
      <c r="C111" s="73"/>
    </row>
    <row r="112" spans="2:3" ht="15.75" customHeight="1" x14ac:dyDescent="0.25">
      <c r="B112" s="73"/>
      <c r="C112" s="73"/>
    </row>
    <row r="113" spans="2:3" ht="15.75" customHeight="1" x14ac:dyDescent="0.25">
      <c r="B113" s="73"/>
      <c r="C113" s="73"/>
    </row>
    <row r="114" spans="2:3" ht="15.75" customHeight="1" x14ac:dyDescent="0.25">
      <c r="B114" s="73"/>
      <c r="C114" s="73"/>
    </row>
    <row r="115" spans="2:3" ht="15.75" customHeight="1" x14ac:dyDescent="0.25">
      <c r="B115" s="73"/>
      <c r="C115" s="73"/>
    </row>
    <row r="116" spans="2:3" ht="15.75" customHeight="1" x14ac:dyDescent="0.25">
      <c r="B116" s="73"/>
      <c r="C116" s="73"/>
    </row>
    <row r="117" spans="2:3" ht="15.75" customHeight="1" x14ac:dyDescent="0.25">
      <c r="B117" s="73"/>
      <c r="C117" s="73"/>
    </row>
    <row r="118" spans="2:3" ht="15.75" customHeight="1" x14ac:dyDescent="0.25">
      <c r="B118" s="73"/>
      <c r="C118" s="73"/>
    </row>
    <row r="119" spans="2:3" ht="15.75" customHeight="1" x14ac:dyDescent="0.25">
      <c r="B119" s="73"/>
      <c r="C119" s="73"/>
    </row>
    <row r="120" spans="2:3" ht="15.75" customHeight="1" x14ac:dyDescent="0.25">
      <c r="B120" s="73"/>
      <c r="C120" s="73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</sheetData>
  <sheetProtection selectLockedCells="1"/>
  <protectedRanges>
    <protectedRange sqref="C42" name="Tartomány4"/>
    <protectedRange sqref="C54:C55" name="Tartomány4_1"/>
  </protectedRanges>
  <mergeCells count="61">
    <mergeCell ref="A42:AA42"/>
    <mergeCell ref="BB8:BC8"/>
    <mergeCell ref="BD8:BD9"/>
    <mergeCell ref="BE8:BE9"/>
    <mergeCell ref="D36:AA36"/>
    <mergeCell ref="AB36:AY36"/>
    <mergeCell ref="AZ36:BE3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25" right="0.25" top="0.75" bottom="0.75" header="0.3" footer="0.3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BG160"/>
  <sheetViews>
    <sheetView zoomScale="85" zoomScaleNormal="85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P27" sqref="P27"/>
    </sheetView>
  </sheetViews>
  <sheetFormatPr defaultColWidth="10.6640625" defaultRowHeight="15.75" x14ac:dyDescent="0.25"/>
  <cols>
    <col min="1" max="1" width="18.6640625" style="72" bestFit="1" customWidth="1"/>
    <col min="2" max="2" width="7.1640625" style="26" customWidth="1"/>
    <col min="3" max="3" width="60.33203125" style="26" customWidth="1"/>
    <col min="4" max="4" width="5.5" style="26" customWidth="1"/>
    <col min="5" max="5" width="6.83203125" style="26" customWidth="1"/>
    <col min="6" max="6" width="5.5" style="26" customWidth="1"/>
    <col min="7" max="7" width="6.83203125" style="26" customWidth="1"/>
    <col min="8" max="8" width="5.5" style="26" customWidth="1"/>
    <col min="9" max="9" width="5.6640625" style="26" bestFit="1" customWidth="1"/>
    <col min="10" max="10" width="5.5" style="26" customWidth="1"/>
    <col min="11" max="11" width="6.83203125" style="26" customWidth="1"/>
    <col min="12" max="12" width="5.5" style="26" customWidth="1"/>
    <col min="13" max="13" width="6.83203125" style="26" customWidth="1"/>
    <col min="14" max="14" width="5.5" style="26" customWidth="1"/>
    <col min="15" max="15" width="5.6640625" style="26" bestFit="1" customWidth="1"/>
    <col min="16" max="16" width="5.5" style="26" bestFit="1" customWidth="1"/>
    <col min="17" max="17" width="6.83203125" style="26" customWidth="1"/>
    <col min="18" max="18" width="5.5" style="26" bestFit="1" customWidth="1"/>
    <col min="19" max="19" width="6.83203125" style="26" customWidth="1"/>
    <col min="20" max="20" width="5.5" style="26" customWidth="1"/>
    <col min="21" max="21" width="5.6640625" style="26" bestFit="1" customWidth="1"/>
    <col min="22" max="22" width="5.5" style="26" bestFit="1" customWidth="1"/>
    <col min="23" max="23" width="6.83203125" style="26" customWidth="1"/>
    <col min="24" max="24" width="5.5" style="26" bestFit="1" customWidth="1"/>
    <col min="25" max="25" width="6.83203125" style="26" customWidth="1"/>
    <col min="26" max="26" width="5.5" style="26" customWidth="1"/>
    <col min="27" max="27" width="5.6640625" style="26" bestFit="1" customWidth="1"/>
    <col min="28" max="28" width="5.5" style="26" customWidth="1"/>
    <col min="29" max="29" width="6.83203125" style="26" customWidth="1"/>
    <col min="30" max="30" width="5.5" style="26" customWidth="1"/>
    <col min="31" max="31" width="6.83203125" style="26" customWidth="1"/>
    <col min="32" max="32" width="5.5" style="26" customWidth="1"/>
    <col min="33" max="33" width="5.6640625" style="26" bestFit="1" customWidth="1"/>
    <col min="34" max="34" width="5.5" style="26" customWidth="1"/>
    <col min="35" max="35" width="6.83203125" style="26" customWidth="1"/>
    <col min="36" max="36" width="5.5" style="26" customWidth="1"/>
    <col min="37" max="37" width="6.83203125" style="26" customWidth="1"/>
    <col min="38" max="38" width="5.5" style="26" customWidth="1"/>
    <col min="39" max="39" width="5.6640625" style="26" bestFit="1" customWidth="1"/>
    <col min="40" max="40" width="5.5" style="26" bestFit="1" customWidth="1"/>
    <col min="41" max="41" width="6.83203125" style="26" customWidth="1"/>
    <col min="42" max="42" width="5.5" style="26" bestFit="1" customWidth="1"/>
    <col min="43" max="43" width="6.83203125" style="26" customWidth="1"/>
    <col min="44" max="44" width="5.5" style="26" customWidth="1"/>
    <col min="45" max="45" width="5.6640625" style="26" bestFit="1" customWidth="1"/>
    <col min="46" max="46" width="5.5" style="26" bestFit="1" customWidth="1"/>
    <col min="47" max="47" width="6.83203125" style="26" customWidth="1"/>
    <col min="48" max="48" width="5.5" style="26" bestFit="1" customWidth="1"/>
    <col min="49" max="49" width="6.83203125" style="26" customWidth="1"/>
    <col min="50" max="50" width="5.5" style="26" customWidth="1"/>
    <col min="51" max="51" width="5.6640625" style="26" bestFit="1" customWidth="1"/>
    <col min="52" max="52" width="6.83203125" style="26" bestFit="1" customWidth="1"/>
    <col min="53" max="53" width="11" style="26" bestFit="1" customWidth="1"/>
    <col min="54" max="54" width="6.83203125" style="26" bestFit="1" customWidth="1"/>
    <col min="55" max="55" width="8.1640625" style="26" bestFit="1" customWidth="1"/>
    <col min="56" max="56" width="6.83203125" style="26" bestFit="1" customWidth="1"/>
    <col min="57" max="57" width="9" style="26" customWidth="1"/>
    <col min="58" max="58" width="36.5" style="26" customWidth="1"/>
    <col min="59" max="59" width="39" style="26" customWidth="1"/>
    <col min="60" max="16384" width="10.6640625" style="26"/>
  </cols>
  <sheetData>
    <row r="1" spans="1:59" ht="21.95" customHeight="1" x14ac:dyDescent="0.2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  <c r="BC1" s="716"/>
      <c r="BD1" s="716"/>
      <c r="BE1" s="716"/>
    </row>
    <row r="2" spans="1:59" ht="21.95" customHeight="1" x14ac:dyDescent="0.2">
      <c r="A2" s="628" t="s">
        <v>1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8"/>
      <c r="AU2" s="628"/>
      <c r="AV2" s="628"/>
      <c r="AW2" s="628"/>
      <c r="AX2" s="628"/>
      <c r="AY2" s="628"/>
      <c r="AZ2" s="628"/>
      <c r="BA2" s="628"/>
      <c r="BB2" s="628"/>
      <c r="BC2" s="628"/>
      <c r="BD2" s="628"/>
      <c r="BE2" s="628"/>
    </row>
    <row r="3" spans="1:59" ht="23.25" x14ac:dyDescent="0.2">
      <c r="A3" s="711" t="s">
        <v>370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711"/>
      <c r="AQ3" s="711"/>
      <c r="AR3" s="711"/>
      <c r="AS3" s="711"/>
      <c r="AT3" s="711"/>
      <c r="AU3" s="711"/>
      <c r="AV3" s="711"/>
      <c r="AW3" s="711"/>
      <c r="AX3" s="711"/>
      <c r="AY3" s="711"/>
      <c r="AZ3" s="711"/>
      <c r="BA3" s="711"/>
      <c r="BB3" s="711"/>
      <c r="BC3" s="711"/>
      <c r="BD3" s="711"/>
      <c r="BE3" s="711"/>
    </row>
    <row r="4" spans="1:59" s="27" customFormat="1" ht="23.25" x14ac:dyDescent="0.2">
      <c r="A4" s="628" t="s">
        <v>491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28"/>
      <c r="AX4" s="628"/>
      <c r="AY4" s="628"/>
      <c r="AZ4" s="628"/>
      <c r="BA4" s="628"/>
      <c r="BB4" s="628"/>
      <c r="BC4" s="628"/>
      <c r="BD4" s="628"/>
      <c r="BE4" s="628"/>
    </row>
    <row r="5" spans="1:59" ht="24" customHeight="1" thickBot="1" x14ac:dyDescent="0.25">
      <c r="A5" s="627" t="s">
        <v>2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7"/>
      <c r="AB5" s="627"/>
      <c r="AC5" s="627"/>
      <c r="AD5" s="627"/>
      <c r="AE5" s="627"/>
      <c r="AF5" s="627"/>
      <c r="AG5" s="627"/>
      <c r="AH5" s="627"/>
      <c r="AI5" s="627"/>
      <c r="AJ5" s="627"/>
      <c r="AK5" s="627"/>
      <c r="AL5" s="627"/>
      <c r="AM5" s="627"/>
      <c r="AN5" s="627"/>
      <c r="AO5" s="627"/>
      <c r="AP5" s="627"/>
      <c r="AQ5" s="627"/>
      <c r="AR5" s="627"/>
      <c r="AS5" s="627"/>
      <c r="AT5" s="627"/>
      <c r="AU5" s="627"/>
      <c r="AV5" s="627"/>
      <c r="AW5" s="627"/>
      <c r="AX5" s="627"/>
      <c r="AY5" s="627"/>
      <c r="AZ5" s="627"/>
      <c r="BA5" s="627"/>
      <c r="BB5" s="627"/>
      <c r="BC5" s="627"/>
      <c r="BD5" s="627"/>
      <c r="BE5" s="627"/>
    </row>
    <row r="6" spans="1:59" ht="15.75" customHeight="1" thickTop="1" thickBot="1" x14ac:dyDescent="0.25">
      <c r="A6" s="671" t="s">
        <v>3</v>
      </c>
      <c r="B6" s="674" t="s">
        <v>4</v>
      </c>
      <c r="C6" s="677" t="s">
        <v>5</v>
      </c>
      <c r="D6" s="680" t="s">
        <v>6</v>
      </c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0" t="s">
        <v>6</v>
      </c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1"/>
      <c r="AV6" s="681"/>
      <c r="AW6" s="681"/>
      <c r="AX6" s="681"/>
      <c r="AY6" s="681"/>
      <c r="AZ6" s="697" t="s">
        <v>7</v>
      </c>
      <c r="BA6" s="698"/>
      <c r="BB6" s="698"/>
      <c r="BC6" s="698"/>
      <c r="BD6" s="698"/>
      <c r="BE6" s="699"/>
      <c r="BF6" s="669" t="s">
        <v>8</v>
      </c>
      <c r="BG6" s="669" t="s">
        <v>9</v>
      </c>
    </row>
    <row r="7" spans="1:59" ht="15.75" customHeight="1" x14ac:dyDescent="0.2">
      <c r="A7" s="672"/>
      <c r="B7" s="675"/>
      <c r="C7" s="678"/>
      <c r="D7" s="712" t="s">
        <v>10</v>
      </c>
      <c r="E7" s="704"/>
      <c r="F7" s="704"/>
      <c r="G7" s="704"/>
      <c r="H7" s="704"/>
      <c r="I7" s="713"/>
      <c r="J7" s="703" t="s">
        <v>11</v>
      </c>
      <c r="K7" s="704"/>
      <c r="L7" s="704"/>
      <c r="M7" s="704"/>
      <c r="N7" s="704"/>
      <c r="O7" s="705"/>
      <c r="P7" s="712" t="s">
        <v>12</v>
      </c>
      <c r="Q7" s="704"/>
      <c r="R7" s="704"/>
      <c r="S7" s="704"/>
      <c r="T7" s="704"/>
      <c r="U7" s="713"/>
      <c r="V7" s="703" t="s">
        <v>13</v>
      </c>
      <c r="W7" s="704"/>
      <c r="X7" s="704"/>
      <c r="Y7" s="704"/>
      <c r="Z7" s="704"/>
      <c r="AA7" s="713"/>
      <c r="AB7" s="712" t="s">
        <v>14</v>
      </c>
      <c r="AC7" s="704"/>
      <c r="AD7" s="704"/>
      <c r="AE7" s="704"/>
      <c r="AF7" s="704"/>
      <c r="AG7" s="713"/>
      <c r="AH7" s="703" t="s">
        <v>15</v>
      </c>
      <c r="AI7" s="704"/>
      <c r="AJ7" s="704"/>
      <c r="AK7" s="704"/>
      <c r="AL7" s="704"/>
      <c r="AM7" s="705"/>
      <c r="AN7" s="712" t="s">
        <v>16</v>
      </c>
      <c r="AO7" s="704"/>
      <c r="AP7" s="704"/>
      <c r="AQ7" s="704"/>
      <c r="AR7" s="704"/>
      <c r="AS7" s="713"/>
      <c r="AT7" s="703" t="s">
        <v>17</v>
      </c>
      <c r="AU7" s="704"/>
      <c r="AV7" s="704"/>
      <c r="AW7" s="704"/>
      <c r="AX7" s="704"/>
      <c r="AY7" s="713"/>
      <c r="AZ7" s="700"/>
      <c r="BA7" s="701"/>
      <c r="BB7" s="701"/>
      <c r="BC7" s="701"/>
      <c r="BD7" s="701"/>
      <c r="BE7" s="702"/>
      <c r="BF7" s="693"/>
      <c r="BG7" s="670"/>
    </row>
    <row r="8" spans="1:59" ht="15.75" customHeight="1" x14ac:dyDescent="0.2">
      <c r="A8" s="672"/>
      <c r="B8" s="675"/>
      <c r="C8" s="678"/>
      <c r="D8" s="688" t="s">
        <v>18</v>
      </c>
      <c r="E8" s="683"/>
      <c r="F8" s="682" t="s">
        <v>19</v>
      </c>
      <c r="G8" s="683"/>
      <c r="H8" s="684" t="s">
        <v>20</v>
      </c>
      <c r="I8" s="686" t="s">
        <v>240</v>
      </c>
      <c r="J8" s="694" t="s">
        <v>18</v>
      </c>
      <c r="K8" s="683"/>
      <c r="L8" s="682" t="s">
        <v>19</v>
      </c>
      <c r="M8" s="683"/>
      <c r="N8" s="684" t="s">
        <v>20</v>
      </c>
      <c r="O8" s="689" t="s">
        <v>240</v>
      </c>
      <c r="P8" s="688" t="s">
        <v>18</v>
      </c>
      <c r="Q8" s="683"/>
      <c r="R8" s="682" t="s">
        <v>19</v>
      </c>
      <c r="S8" s="683"/>
      <c r="T8" s="684" t="s">
        <v>20</v>
      </c>
      <c r="U8" s="686" t="s">
        <v>240</v>
      </c>
      <c r="V8" s="694" t="s">
        <v>18</v>
      </c>
      <c r="W8" s="683"/>
      <c r="X8" s="682" t="s">
        <v>19</v>
      </c>
      <c r="Y8" s="683"/>
      <c r="Z8" s="684" t="s">
        <v>20</v>
      </c>
      <c r="AA8" s="695" t="s">
        <v>240</v>
      </c>
      <c r="AB8" s="688" t="s">
        <v>18</v>
      </c>
      <c r="AC8" s="683"/>
      <c r="AD8" s="682" t="s">
        <v>19</v>
      </c>
      <c r="AE8" s="683"/>
      <c r="AF8" s="684" t="s">
        <v>20</v>
      </c>
      <c r="AG8" s="686" t="s">
        <v>240</v>
      </c>
      <c r="AH8" s="694" t="s">
        <v>18</v>
      </c>
      <c r="AI8" s="683"/>
      <c r="AJ8" s="682" t="s">
        <v>19</v>
      </c>
      <c r="AK8" s="683"/>
      <c r="AL8" s="684" t="s">
        <v>20</v>
      </c>
      <c r="AM8" s="689" t="s">
        <v>240</v>
      </c>
      <c r="AN8" s="688" t="s">
        <v>18</v>
      </c>
      <c r="AO8" s="683"/>
      <c r="AP8" s="682" t="s">
        <v>19</v>
      </c>
      <c r="AQ8" s="683"/>
      <c r="AR8" s="684" t="s">
        <v>20</v>
      </c>
      <c r="AS8" s="686" t="s">
        <v>240</v>
      </c>
      <c r="AT8" s="694" t="s">
        <v>18</v>
      </c>
      <c r="AU8" s="683"/>
      <c r="AV8" s="682" t="s">
        <v>19</v>
      </c>
      <c r="AW8" s="683"/>
      <c r="AX8" s="684" t="s">
        <v>20</v>
      </c>
      <c r="AY8" s="695" t="s">
        <v>240</v>
      </c>
      <c r="AZ8" s="694" t="s">
        <v>18</v>
      </c>
      <c r="BA8" s="683"/>
      <c r="BB8" s="682" t="s">
        <v>19</v>
      </c>
      <c r="BC8" s="683"/>
      <c r="BD8" s="684" t="s">
        <v>20</v>
      </c>
      <c r="BE8" s="714" t="s">
        <v>23</v>
      </c>
      <c r="BF8" s="693"/>
      <c r="BG8" s="670"/>
    </row>
    <row r="9" spans="1:59" ht="80.099999999999994" customHeight="1" thickBot="1" x14ac:dyDescent="0.25">
      <c r="A9" s="673"/>
      <c r="B9" s="676"/>
      <c r="C9" s="679"/>
      <c r="D9" s="28" t="s">
        <v>241</v>
      </c>
      <c r="E9" s="29" t="s">
        <v>242</v>
      </c>
      <c r="F9" s="30" t="s">
        <v>241</v>
      </c>
      <c r="G9" s="29" t="s">
        <v>242</v>
      </c>
      <c r="H9" s="685"/>
      <c r="I9" s="687"/>
      <c r="J9" s="31" t="s">
        <v>241</v>
      </c>
      <c r="K9" s="29" t="s">
        <v>242</v>
      </c>
      <c r="L9" s="30" t="s">
        <v>241</v>
      </c>
      <c r="M9" s="29" t="s">
        <v>242</v>
      </c>
      <c r="N9" s="685"/>
      <c r="O9" s="690"/>
      <c r="P9" s="28" t="s">
        <v>241</v>
      </c>
      <c r="Q9" s="29" t="s">
        <v>242</v>
      </c>
      <c r="R9" s="30" t="s">
        <v>241</v>
      </c>
      <c r="S9" s="29" t="s">
        <v>242</v>
      </c>
      <c r="T9" s="685"/>
      <c r="U9" s="687"/>
      <c r="V9" s="31" t="s">
        <v>241</v>
      </c>
      <c r="W9" s="29" t="s">
        <v>242</v>
      </c>
      <c r="X9" s="30" t="s">
        <v>241</v>
      </c>
      <c r="Y9" s="29" t="s">
        <v>242</v>
      </c>
      <c r="Z9" s="685"/>
      <c r="AA9" s="696"/>
      <c r="AB9" s="28" t="s">
        <v>241</v>
      </c>
      <c r="AC9" s="29" t="s">
        <v>242</v>
      </c>
      <c r="AD9" s="30" t="s">
        <v>241</v>
      </c>
      <c r="AE9" s="29" t="s">
        <v>242</v>
      </c>
      <c r="AF9" s="685"/>
      <c r="AG9" s="687"/>
      <c r="AH9" s="31" t="s">
        <v>241</v>
      </c>
      <c r="AI9" s="29" t="s">
        <v>242</v>
      </c>
      <c r="AJ9" s="30" t="s">
        <v>241</v>
      </c>
      <c r="AK9" s="29" t="s">
        <v>242</v>
      </c>
      <c r="AL9" s="685"/>
      <c r="AM9" s="690"/>
      <c r="AN9" s="28" t="s">
        <v>241</v>
      </c>
      <c r="AO9" s="29" t="s">
        <v>242</v>
      </c>
      <c r="AP9" s="30" t="s">
        <v>241</v>
      </c>
      <c r="AQ9" s="29" t="s">
        <v>242</v>
      </c>
      <c r="AR9" s="685"/>
      <c r="AS9" s="687"/>
      <c r="AT9" s="31" t="s">
        <v>241</v>
      </c>
      <c r="AU9" s="29" t="s">
        <v>242</v>
      </c>
      <c r="AV9" s="30" t="s">
        <v>241</v>
      </c>
      <c r="AW9" s="29" t="s">
        <v>242</v>
      </c>
      <c r="AX9" s="685"/>
      <c r="AY9" s="696"/>
      <c r="AZ9" s="31" t="s">
        <v>241</v>
      </c>
      <c r="BA9" s="29" t="s">
        <v>243</v>
      </c>
      <c r="BB9" s="30" t="s">
        <v>241</v>
      </c>
      <c r="BC9" s="29" t="s">
        <v>243</v>
      </c>
      <c r="BD9" s="685"/>
      <c r="BE9" s="715"/>
      <c r="BF9" s="693"/>
      <c r="BG9" s="670"/>
    </row>
    <row r="10" spans="1:59" s="36" customFormat="1" ht="15.75" customHeight="1" thickBot="1" x14ac:dyDescent="0.35">
      <c r="A10" s="32"/>
      <c r="B10" s="33"/>
      <c r="C10" s="34" t="s">
        <v>244</v>
      </c>
      <c r="D10" s="35">
        <f>SUM(SZAK!D64)</f>
        <v>0</v>
      </c>
      <c r="E10" s="35">
        <f>SUM(SZAK!E64)</f>
        <v>0</v>
      </c>
      <c r="F10" s="35">
        <f>SUM(SZAK!F64)</f>
        <v>30</v>
      </c>
      <c r="G10" s="35">
        <f>SUM(SZAK!G64)</f>
        <v>600</v>
      </c>
      <c r="H10" s="35">
        <f>SUM(SZAK!H64)</f>
        <v>27</v>
      </c>
      <c r="I10" s="35">
        <f>SUM(SZAK!I64)</f>
        <v>0</v>
      </c>
      <c r="J10" s="35">
        <f>SUM(SZAK!J64)</f>
        <v>17</v>
      </c>
      <c r="K10" s="35">
        <f>SUM(SZAK!K64)</f>
        <v>238</v>
      </c>
      <c r="L10" s="35">
        <f>SUM(SZAK!L64)</f>
        <v>15</v>
      </c>
      <c r="M10" s="35">
        <f>SUM(SZAK!M64)</f>
        <v>210</v>
      </c>
      <c r="N10" s="35">
        <f>SUM(SZAK!N64)</f>
        <v>30</v>
      </c>
      <c r="O10" s="35">
        <f>SUM(SZAK!O64)</f>
        <v>0</v>
      </c>
      <c r="P10" s="35">
        <f>SUM(SZAK!P64)</f>
        <v>9</v>
      </c>
      <c r="Q10" s="35">
        <f>SUM(SZAK!Q64)</f>
        <v>126</v>
      </c>
      <c r="R10" s="35">
        <f>SUM(SZAK!R64)</f>
        <v>22</v>
      </c>
      <c r="S10" s="35">
        <f>SUM(SZAK!S64)</f>
        <v>318</v>
      </c>
      <c r="T10" s="35">
        <f>SUM(SZAK!T64)</f>
        <v>28</v>
      </c>
      <c r="U10" s="35">
        <f>SUM(SZAK!U64)</f>
        <v>0</v>
      </c>
      <c r="V10" s="35">
        <f>SUM(SZAK!V64)</f>
        <v>14</v>
      </c>
      <c r="W10" s="35">
        <f>SUM(SZAK!W64)</f>
        <v>196</v>
      </c>
      <c r="X10" s="35">
        <f>SUM(SZAK!X64)</f>
        <v>18</v>
      </c>
      <c r="Y10" s="35">
        <f>SUM(SZAK!Y64)</f>
        <v>266</v>
      </c>
      <c r="Z10" s="35">
        <f>SUM(SZAK!Z64)</f>
        <v>29</v>
      </c>
      <c r="AA10" s="35">
        <f>SUM(SZAK!AA64)</f>
        <v>0</v>
      </c>
      <c r="AB10" s="35">
        <f>SUM(SZAK!AB64)</f>
        <v>4</v>
      </c>
      <c r="AC10" s="35">
        <f>SUM(SZAK!AC64)</f>
        <v>56</v>
      </c>
      <c r="AD10" s="35">
        <f>SUM(SZAK!AD64)</f>
        <v>4</v>
      </c>
      <c r="AE10" s="35">
        <f>SUM(SZAK!AE64)</f>
        <v>56</v>
      </c>
      <c r="AF10" s="35">
        <f>SUM(SZAK!AF64)</f>
        <v>7</v>
      </c>
      <c r="AG10" s="35">
        <f>SUM(SZAK!AG64)</f>
        <v>0</v>
      </c>
      <c r="AH10" s="35">
        <f>SUM(SZAK!AH64)</f>
        <v>3</v>
      </c>
      <c r="AI10" s="35">
        <f>SUM(SZAK!AI64)</f>
        <v>42</v>
      </c>
      <c r="AJ10" s="35">
        <f>SUM(SZAK!AJ64)</f>
        <v>3</v>
      </c>
      <c r="AK10" s="35">
        <f>SUM(SZAK!AK64)</f>
        <v>42</v>
      </c>
      <c r="AL10" s="35">
        <f>SUM(SZAK!AL64)</f>
        <v>7</v>
      </c>
      <c r="AM10" s="35">
        <f>SUM(SZAK!AM64)</f>
        <v>0</v>
      </c>
      <c r="AN10" s="35">
        <f>SUM(SZAK!AN64)</f>
        <v>2</v>
      </c>
      <c r="AO10" s="35">
        <f>SUM(SZAK!AO64)</f>
        <v>28</v>
      </c>
      <c r="AP10" s="35">
        <f>SUM(SZAK!AP64)</f>
        <v>2</v>
      </c>
      <c r="AQ10" s="35">
        <f>SUM(SZAK!AQ64)</f>
        <v>28</v>
      </c>
      <c r="AR10" s="35">
        <f>SUM(SZAK!AR64)</f>
        <v>5</v>
      </c>
      <c r="AS10" s="35">
        <f>SUM(SZAK!AS64)</f>
        <v>0</v>
      </c>
      <c r="AT10" s="35">
        <f>SUM(SZAK!AT64)</f>
        <v>2</v>
      </c>
      <c r="AU10" s="35">
        <f>SUM(SZAK!AU64)</f>
        <v>28</v>
      </c>
      <c r="AV10" s="35">
        <f>SUM(SZAK!AV64)</f>
        <v>5</v>
      </c>
      <c r="AW10" s="35">
        <f>SUM(SZAK!AW64)</f>
        <v>71</v>
      </c>
      <c r="AX10" s="35">
        <f>SUM(SZAK!AX64)</f>
        <v>13</v>
      </c>
      <c r="AY10" s="35">
        <f>SUM(SZAK!AY64)</f>
        <v>0</v>
      </c>
      <c r="AZ10" s="35">
        <f>SUM(SZAK!AZ64)</f>
        <v>51</v>
      </c>
      <c r="BA10" s="35">
        <f>SUM(SZAK!BA64)</f>
        <v>714</v>
      </c>
      <c r="BB10" s="35">
        <f>SUM(SZAK!BB64)</f>
        <v>99</v>
      </c>
      <c r="BC10" s="35">
        <f>SUM(SZAK!BC64)</f>
        <v>1577</v>
      </c>
      <c r="BD10" s="35">
        <f>SUM(SZAK!BD64)</f>
        <v>146</v>
      </c>
      <c r="BE10" s="35">
        <f>SUM(SZAK!BE64)</f>
        <v>150</v>
      </c>
      <c r="BF10" s="335"/>
      <c r="BG10" s="335"/>
    </row>
    <row r="11" spans="1:59" s="36" customFormat="1" ht="15.75" customHeight="1" x14ac:dyDescent="0.3">
      <c r="A11" s="37" t="s">
        <v>11</v>
      </c>
      <c r="B11" s="38"/>
      <c r="C11" s="336" t="s">
        <v>245</v>
      </c>
      <c r="D11" s="337"/>
      <c r="E11" s="338"/>
      <c r="F11" s="339"/>
      <c r="G11" s="338"/>
      <c r="H11" s="339"/>
      <c r="I11" s="340"/>
      <c r="J11" s="339"/>
      <c r="K11" s="338"/>
      <c r="L11" s="339"/>
      <c r="M11" s="338"/>
      <c r="N11" s="339"/>
      <c r="O11" s="340"/>
      <c r="P11" s="339"/>
      <c r="Q11" s="338"/>
      <c r="R11" s="339"/>
      <c r="S11" s="338"/>
      <c r="T11" s="339"/>
      <c r="U11" s="340"/>
      <c r="V11" s="339"/>
      <c r="W11" s="338"/>
      <c r="X11" s="339"/>
      <c r="Y11" s="338"/>
      <c r="Z11" s="339"/>
      <c r="AA11" s="39"/>
      <c r="AB11" s="337"/>
      <c r="AC11" s="338"/>
      <c r="AD11" s="339"/>
      <c r="AE11" s="338"/>
      <c r="AF11" s="339"/>
      <c r="AG11" s="340"/>
      <c r="AH11" s="339"/>
      <c r="AI11" s="338"/>
      <c r="AJ11" s="339"/>
      <c r="AK11" s="338"/>
      <c r="AL11" s="339"/>
      <c r="AM11" s="340"/>
      <c r="AN11" s="339"/>
      <c r="AO11" s="338"/>
      <c r="AP11" s="339"/>
      <c r="AQ11" s="338"/>
      <c r="AR11" s="339"/>
      <c r="AS11" s="340"/>
      <c r="AT11" s="339"/>
      <c r="AU11" s="338"/>
      <c r="AV11" s="339"/>
      <c r="AW11" s="338"/>
      <c r="AX11" s="339"/>
      <c r="AY11" s="39"/>
      <c r="AZ11" s="40"/>
      <c r="BA11" s="40"/>
      <c r="BB11" s="40"/>
      <c r="BC11" s="40"/>
      <c r="BD11" s="40"/>
      <c r="BE11" s="41"/>
      <c r="BF11" s="341"/>
      <c r="BG11" s="341"/>
    </row>
    <row r="12" spans="1:59" ht="15.75" customHeight="1" x14ac:dyDescent="0.25">
      <c r="A12" s="496" t="s">
        <v>371</v>
      </c>
      <c r="B12" s="343" t="s">
        <v>142</v>
      </c>
      <c r="C12" s="542" t="s">
        <v>372</v>
      </c>
      <c r="D12" s="448"/>
      <c r="E12" s="449" t="str">
        <f t="shared" ref="E12:E31" si="0">IF(D12*14=0,"",D12*14)</f>
        <v/>
      </c>
      <c r="F12" s="448"/>
      <c r="G12" s="449" t="str">
        <f>IF(F12*14=0,"",F12*14)</f>
        <v/>
      </c>
      <c r="H12" s="448"/>
      <c r="I12" s="450"/>
      <c r="J12" s="186"/>
      <c r="K12" s="449" t="str">
        <f t="shared" ref="K12:K31" si="1">IF(J12*14=0,"",J12*14)</f>
        <v/>
      </c>
      <c r="L12" s="448"/>
      <c r="M12" s="449" t="str">
        <f t="shared" ref="M12:M31" si="2">IF(L12*14=0,"",L12*14)</f>
        <v/>
      </c>
      <c r="N12" s="448"/>
      <c r="O12" s="452"/>
      <c r="P12" s="448"/>
      <c r="Q12" s="449" t="str">
        <f t="shared" ref="Q12:Q31" si="3">IF(P12*14=0,"",P12*14)</f>
        <v/>
      </c>
      <c r="R12" s="448"/>
      <c r="S12" s="449" t="str">
        <f t="shared" ref="S12:S31" si="4">IF(R12*14=0,"",R12*14)</f>
        <v/>
      </c>
      <c r="T12" s="448"/>
      <c r="U12" s="450"/>
      <c r="V12" s="186"/>
      <c r="W12" s="449" t="str">
        <f t="shared" ref="W12:W31" si="5">IF(V12*14=0,"",V12*14)</f>
        <v/>
      </c>
      <c r="X12" s="448"/>
      <c r="Y12" s="449" t="str">
        <f t="shared" ref="Y12:Y31" si="6">IF(X12*14=0,"",X12*14)</f>
        <v/>
      </c>
      <c r="Z12" s="448"/>
      <c r="AA12" s="452"/>
      <c r="AB12" s="448">
        <v>2</v>
      </c>
      <c r="AC12" s="449">
        <f t="shared" ref="AC12:AE30" si="7">IF(AB12*14=0,"",AB12*14)</f>
        <v>28</v>
      </c>
      <c r="AD12" s="448">
        <v>3</v>
      </c>
      <c r="AE12" s="449">
        <f t="shared" si="7"/>
        <v>42</v>
      </c>
      <c r="AF12" s="448">
        <v>3</v>
      </c>
      <c r="AG12" s="450" t="s">
        <v>30</v>
      </c>
      <c r="AH12" s="497"/>
      <c r="AI12" s="449" t="str">
        <f t="shared" ref="AI12:AK31" si="8">IF(AH12*14=0,"",AH12*14)</f>
        <v/>
      </c>
      <c r="AJ12" s="498"/>
      <c r="AK12" s="449" t="str">
        <f t="shared" si="8"/>
        <v/>
      </c>
      <c r="AL12" s="498"/>
      <c r="AM12" s="452"/>
      <c r="AN12" s="497"/>
      <c r="AO12" s="449" t="str">
        <f t="shared" ref="AO12:AO31" si="9">IF(AN12*14=0,"",AN12*14)</f>
        <v/>
      </c>
      <c r="AP12" s="499"/>
      <c r="AQ12" s="449" t="str">
        <f t="shared" ref="AQ12:AQ31" si="10">IF(AP12*14=0,"",AP12*14)</f>
        <v/>
      </c>
      <c r="AR12" s="499"/>
      <c r="AS12" s="396"/>
      <c r="AT12" s="498"/>
      <c r="AU12" s="449" t="str">
        <f t="shared" ref="AU12:AU31" si="11">IF(AT12*14=0,"",AT12*14)</f>
        <v/>
      </c>
      <c r="AV12" s="498"/>
      <c r="AW12" s="449" t="str">
        <f t="shared" ref="AW12:AW31" si="12">IF(AV12*14=0,"",AV12*14)</f>
        <v/>
      </c>
      <c r="AX12" s="498"/>
      <c r="AY12" s="448"/>
      <c r="AZ12" s="190">
        <f t="shared" ref="AZ12:AZ31" si="13">IF(D12+J12+P12+V12+AB12+AH12+AN12+AT12=0,"",D12+J12+P12+V12+AB12+AH12+AN12+AT12)</f>
        <v>2</v>
      </c>
      <c r="BA12" s="449">
        <f t="shared" ref="BA12:BA31" si="14">IF((D12+J12+P12+V12+AB12+AH12+AN12+AT12)*14=0,"",(D12+J12+P12+V12+AB12+AH12+AN12+AT12)*14)</f>
        <v>28</v>
      </c>
      <c r="BB12" s="399">
        <f t="shared" ref="BB12:BB31" si="15">IF(F12+L12+R12+X12+AD12+AJ12+AP12+AV12=0,"",F12+L12+R12+X12+AD12+AJ12+AP12+AV12)</f>
        <v>3</v>
      </c>
      <c r="BC12" s="449">
        <f t="shared" ref="BC12:BC31" si="16">IF((L12+F12+R12+X12+AD12+AJ12+AP12+AV12)*14=0,"",(L12+F12+R12+X12+AD12+AJ12+AP12+AV12)*14)</f>
        <v>42</v>
      </c>
      <c r="BD12" s="399">
        <f t="shared" ref="BD12:BD31" si="17">IF(N12+H12+T12+Z12+AF12+AL12+AR12+AX12=0,"",N12+H12+T12+Z12+AF12+AL12+AR12+AX12)</f>
        <v>3</v>
      </c>
      <c r="BE12" s="454">
        <f t="shared" ref="BE12:BE31" si="18">IF(D12+F12+L12+J12+P12+R12+V12+X12+AB12+AD12+AH12+AJ12+AN12+AP12+AT12+AV12=0,"",D12+F12+L12+J12+P12+R12+V12+X12+AB12+AD12+AH12+AJ12+AN12+AP12+AT12+AV12)</f>
        <v>5</v>
      </c>
      <c r="BF12" s="500" t="s">
        <v>55</v>
      </c>
      <c r="BG12" s="471" t="s">
        <v>73</v>
      </c>
    </row>
    <row r="13" spans="1:59" ht="15.75" customHeight="1" x14ac:dyDescent="0.25">
      <c r="A13" s="496" t="s">
        <v>373</v>
      </c>
      <c r="B13" s="343" t="s">
        <v>142</v>
      </c>
      <c r="C13" s="543" t="s">
        <v>374</v>
      </c>
      <c r="D13" s="448"/>
      <c r="E13" s="449" t="str">
        <f t="shared" si="0"/>
        <v/>
      </c>
      <c r="F13" s="448"/>
      <c r="G13" s="449" t="str">
        <f t="shared" ref="G13:G31" si="19">IF(F13*14=0,"",F13*14)</f>
        <v/>
      </c>
      <c r="H13" s="448"/>
      <c r="I13" s="450"/>
      <c r="J13" s="186"/>
      <c r="K13" s="449" t="str">
        <f t="shared" si="1"/>
        <v/>
      </c>
      <c r="L13" s="448"/>
      <c r="M13" s="449" t="str">
        <f t="shared" si="2"/>
        <v/>
      </c>
      <c r="N13" s="448"/>
      <c r="O13" s="452"/>
      <c r="P13" s="448"/>
      <c r="Q13" s="449" t="str">
        <f t="shared" si="3"/>
        <v/>
      </c>
      <c r="R13" s="448"/>
      <c r="S13" s="449" t="str">
        <f t="shared" si="4"/>
        <v/>
      </c>
      <c r="T13" s="448"/>
      <c r="U13" s="450"/>
      <c r="V13" s="186"/>
      <c r="W13" s="449" t="str">
        <f t="shared" si="5"/>
        <v/>
      </c>
      <c r="X13" s="448"/>
      <c r="Y13" s="449" t="str">
        <f t="shared" si="6"/>
        <v/>
      </c>
      <c r="Z13" s="448"/>
      <c r="AA13" s="452"/>
      <c r="AB13" s="448">
        <v>2</v>
      </c>
      <c r="AC13" s="449">
        <f t="shared" si="7"/>
        <v>28</v>
      </c>
      <c r="AD13" s="448">
        <v>2</v>
      </c>
      <c r="AE13" s="449">
        <f t="shared" si="7"/>
        <v>28</v>
      </c>
      <c r="AF13" s="448">
        <v>5</v>
      </c>
      <c r="AG13" s="450" t="s">
        <v>41</v>
      </c>
      <c r="AH13" s="497"/>
      <c r="AI13" s="449" t="str">
        <f t="shared" si="8"/>
        <v/>
      </c>
      <c r="AJ13" s="498"/>
      <c r="AK13" s="449" t="str">
        <f t="shared" si="8"/>
        <v/>
      </c>
      <c r="AL13" s="498"/>
      <c r="AM13" s="452"/>
      <c r="AN13" s="186"/>
      <c r="AO13" s="449" t="str">
        <f t="shared" si="9"/>
        <v/>
      </c>
      <c r="AP13" s="395"/>
      <c r="AQ13" s="449" t="str">
        <f t="shared" si="10"/>
        <v/>
      </c>
      <c r="AR13" s="395"/>
      <c r="AS13" s="396"/>
      <c r="AT13" s="448"/>
      <c r="AU13" s="449" t="str">
        <f t="shared" si="11"/>
        <v/>
      </c>
      <c r="AV13" s="448"/>
      <c r="AW13" s="449" t="str">
        <f t="shared" si="12"/>
        <v/>
      </c>
      <c r="AX13" s="448"/>
      <c r="AY13" s="448"/>
      <c r="AZ13" s="190">
        <f t="shared" si="13"/>
        <v>2</v>
      </c>
      <c r="BA13" s="449">
        <f t="shared" si="14"/>
        <v>28</v>
      </c>
      <c r="BB13" s="399">
        <f t="shared" si="15"/>
        <v>2</v>
      </c>
      <c r="BC13" s="449">
        <f t="shared" si="16"/>
        <v>28</v>
      </c>
      <c r="BD13" s="399">
        <f t="shared" si="17"/>
        <v>5</v>
      </c>
      <c r="BE13" s="454">
        <f t="shared" si="18"/>
        <v>4</v>
      </c>
      <c r="BF13" s="500" t="s">
        <v>79</v>
      </c>
      <c r="BG13" s="471" t="s">
        <v>80</v>
      </c>
    </row>
    <row r="14" spans="1:59" ht="15.75" customHeight="1" x14ac:dyDescent="0.25">
      <c r="A14" s="501" t="s">
        <v>375</v>
      </c>
      <c r="B14" s="343" t="s">
        <v>142</v>
      </c>
      <c r="C14" s="543" t="s">
        <v>376</v>
      </c>
      <c r="D14" s="448"/>
      <c r="E14" s="449" t="str">
        <f t="shared" si="0"/>
        <v/>
      </c>
      <c r="F14" s="448"/>
      <c r="G14" s="449" t="str">
        <f t="shared" si="19"/>
        <v/>
      </c>
      <c r="H14" s="448"/>
      <c r="I14" s="450"/>
      <c r="J14" s="186"/>
      <c r="K14" s="449" t="str">
        <f t="shared" si="1"/>
        <v/>
      </c>
      <c r="L14" s="448"/>
      <c r="M14" s="449" t="str">
        <f t="shared" si="2"/>
        <v/>
      </c>
      <c r="N14" s="448"/>
      <c r="O14" s="452"/>
      <c r="P14" s="448"/>
      <c r="Q14" s="449" t="str">
        <f t="shared" si="3"/>
        <v/>
      </c>
      <c r="R14" s="448"/>
      <c r="S14" s="449" t="str">
        <f t="shared" si="4"/>
        <v/>
      </c>
      <c r="T14" s="448"/>
      <c r="U14" s="450"/>
      <c r="V14" s="186"/>
      <c r="W14" s="449" t="str">
        <f t="shared" si="5"/>
        <v/>
      </c>
      <c r="X14" s="448"/>
      <c r="Y14" s="449" t="str">
        <f t="shared" si="6"/>
        <v/>
      </c>
      <c r="Z14" s="448"/>
      <c r="AA14" s="452"/>
      <c r="AB14" s="448">
        <v>2</v>
      </c>
      <c r="AC14" s="449">
        <f t="shared" si="7"/>
        <v>28</v>
      </c>
      <c r="AD14" s="448">
        <v>3</v>
      </c>
      <c r="AE14" s="449">
        <f t="shared" si="7"/>
        <v>42</v>
      </c>
      <c r="AF14" s="448">
        <v>5</v>
      </c>
      <c r="AG14" s="450" t="s">
        <v>28</v>
      </c>
      <c r="AH14" s="497"/>
      <c r="AI14" s="449" t="str">
        <f t="shared" si="8"/>
        <v/>
      </c>
      <c r="AJ14" s="498"/>
      <c r="AK14" s="449" t="str">
        <f t="shared" si="8"/>
        <v/>
      </c>
      <c r="AL14" s="498"/>
      <c r="AM14" s="452"/>
      <c r="AN14" s="186"/>
      <c r="AO14" s="449" t="str">
        <f t="shared" si="9"/>
        <v/>
      </c>
      <c r="AP14" s="395"/>
      <c r="AQ14" s="449" t="str">
        <f t="shared" si="10"/>
        <v/>
      </c>
      <c r="AR14" s="395"/>
      <c r="AS14" s="396"/>
      <c r="AT14" s="448"/>
      <c r="AU14" s="449" t="str">
        <f t="shared" si="11"/>
        <v/>
      </c>
      <c r="AV14" s="448"/>
      <c r="AW14" s="449" t="str">
        <f t="shared" si="12"/>
        <v/>
      </c>
      <c r="AX14" s="448"/>
      <c r="AY14" s="448"/>
      <c r="AZ14" s="190">
        <f t="shared" si="13"/>
        <v>2</v>
      </c>
      <c r="BA14" s="449">
        <f t="shared" si="14"/>
        <v>28</v>
      </c>
      <c r="BB14" s="399">
        <f t="shared" si="15"/>
        <v>3</v>
      </c>
      <c r="BC14" s="449">
        <f t="shared" si="16"/>
        <v>42</v>
      </c>
      <c r="BD14" s="399">
        <f t="shared" si="17"/>
        <v>5</v>
      </c>
      <c r="BE14" s="454">
        <f t="shared" si="18"/>
        <v>5</v>
      </c>
      <c r="BF14" s="500" t="s">
        <v>79</v>
      </c>
      <c r="BG14" s="471" t="s">
        <v>80</v>
      </c>
    </row>
    <row r="15" spans="1:59" ht="15.75" customHeight="1" x14ac:dyDescent="0.25">
      <c r="A15" s="501" t="s">
        <v>377</v>
      </c>
      <c r="B15" s="343" t="s">
        <v>142</v>
      </c>
      <c r="C15" s="543" t="s">
        <v>378</v>
      </c>
      <c r="D15" s="448"/>
      <c r="E15" s="449" t="str">
        <f t="shared" si="0"/>
        <v/>
      </c>
      <c r="F15" s="448"/>
      <c r="G15" s="449" t="str">
        <f t="shared" si="19"/>
        <v/>
      </c>
      <c r="H15" s="448"/>
      <c r="I15" s="450"/>
      <c r="J15" s="186"/>
      <c r="K15" s="449" t="str">
        <f t="shared" si="1"/>
        <v/>
      </c>
      <c r="L15" s="448"/>
      <c r="M15" s="449" t="str">
        <f t="shared" si="2"/>
        <v/>
      </c>
      <c r="N15" s="448"/>
      <c r="O15" s="452"/>
      <c r="P15" s="448"/>
      <c r="Q15" s="449" t="str">
        <f t="shared" si="3"/>
        <v/>
      </c>
      <c r="R15" s="448"/>
      <c r="S15" s="449" t="str">
        <f t="shared" si="4"/>
        <v/>
      </c>
      <c r="T15" s="448"/>
      <c r="U15" s="450"/>
      <c r="V15" s="186"/>
      <c r="W15" s="449" t="str">
        <f t="shared" si="5"/>
        <v/>
      </c>
      <c r="X15" s="448"/>
      <c r="Y15" s="449" t="str">
        <f t="shared" si="6"/>
        <v/>
      </c>
      <c r="Z15" s="448"/>
      <c r="AA15" s="452"/>
      <c r="AB15" s="448">
        <v>1</v>
      </c>
      <c r="AC15" s="449">
        <f t="shared" si="7"/>
        <v>14</v>
      </c>
      <c r="AD15" s="448">
        <v>1</v>
      </c>
      <c r="AE15" s="449">
        <f t="shared" si="7"/>
        <v>14</v>
      </c>
      <c r="AF15" s="448">
        <v>2</v>
      </c>
      <c r="AG15" s="450" t="s">
        <v>41</v>
      </c>
      <c r="AH15" s="497"/>
      <c r="AI15" s="449" t="str">
        <f t="shared" si="8"/>
        <v/>
      </c>
      <c r="AJ15" s="498"/>
      <c r="AK15" s="449" t="str">
        <f t="shared" si="8"/>
        <v/>
      </c>
      <c r="AL15" s="498"/>
      <c r="AM15" s="452"/>
      <c r="AN15" s="186"/>
      <c r="AO15" s="449" t="str">
        <f t="shared" si="9"/>
        <v/>
      </c>
      <c r="AP15" s="395"/>
      <c r="AQ15" s="449" t="str">
        <f t="shared" si="10"/>
        <v/>
      </c>
      <c r="AR15" s="395"/>
      <c r="AS15" s="396"/>
      <c r="AT15" s="448"/>
      <c r="AU15" s="449" t="str">
        <f t="shared" si="11"/>
        <v/>
      </c>
      <c r="AV15" s="448"/>
      <c r="AW15" s="449" t="str">
        <f t="shared" si="12"/>
        <v/>
      </c>
      <c r="AX15" s="448"/>
      <c r="AY15" s="448"/>
      <c r="AZ15" s="190">
        <f t="shared" si="13"/>
        <v>1</v>
      </c>
      <c r="BA15" s="449">
        <f t="shared" si="14"/>
        <v>14</v>
      </c>
      <c r="BB15" s="399">
        <f t="shared" si="15"/>
        <v>1</v>
      </c>
      <c r="BC15" s="449">
        <f t="shared" si="16"/>
        <v>14</v>
      </c>
      <c r="BD15" s="399">
        <f t="shared" si="17"/>
        <v>2</v>
      </c>
      <c r="BE15" s="454">
        <f t="shared" si="18"/>
        <v>2</v>
      </c>
      <c r="BF15" s="500" t="s">
        <v>79</v>
      </c>
      <c r="BG15" s="471" t="s">
        <v>379</v>
      </c>
    </row>
    <row r="16" spans="1:59" ht="15.75" customHeight="1" x14ac:dyDescent="0.25">
      <c r="A16" s="501" t="s">
        <v>251</v>
      </c>
      <c r="B16" s="343" t="s">
        <v>142</v>
      </c>
      <c r="C16" s="543" t="s">
        <v>380</v>
      </c>
      <c r="D16" s="448"/>
      <c r="E16" s="449" t="str">
        <f t="shared" si="0"/>
        <v/>
      </c>
      <c r="F16" s="448"/>
      <c r="G16" s="449" t="str">
        <f t="shared" si="19"/>
        <v/>
      </c>
      <c r="H16" s="448"/>
      <c r="I16" s="450"/>
      <c r="J16" s="186"/>
      <c r="K16" s="449" t="str">
        <f t="shared" si="1"/>
        <v/>
      </c>
      <c r="L16" s="448"/>
      <c r="M16" s="449" t="str">
        <f t="shared" si="2"/>
        <v/>
      </c>
      <c r="N16" s="448"/>
      <c r="O16" s="452"/>
      <c r="P16" s="448"/>
      <c r="Q16" s="449" t="str">
        <f t="shared" si="3"/>
        <v/>
      </c>
      <c r="R16" s="448"/>
      <c r="S16" s="449" t="str">
        <f t="shared" si="4"/>
        <v/>
      </c>
      <c r="T16" s="448"/>
      <c r="U16" s="450"/>
      <c r="V16" s="186"/>
      <c r="W16" s="449" t="str">
        <f t="shared" si="5"/>
        <v/>
      </c>
      <c r="X16" s="448"/>
      <c r="Y16" s="449" t="str">
        <f t="shared" si="6"/>
        <v/>
      </c>
      <c r="Z16" s="448"/>
      <c r="AA16" s="452"/>
      <c r="AB16" s="448">
        <v>2</v>
      </c>
      <c r="AC16" s="449">
        <f t="shared" si="7"/>
        <v>28</v>
      </c>
      <c r="AD16" s="448">
        <v>2</v>
      </c>
      <c r="AE16" s="449">
        <f t="shared" si="7"/>
        <v>28</v>
      </c>
      <c r="AF16" s="448">
        <v>5</v>
      </c>
      <c r="AG16" s="450" t="s">
        <v>30</v>
      </c>
      <c r="AH16" s="497"/>
      <c r="AI16" s="449" t="str">
        <f t="shared" si="8"/>
        <v/>
      </c>
      <c r="AJ16" s="498"/>
      <c r="AK16" s="449" t="str">
        <f t="shared" si="8"/>
        <v/>
      </c>
      <c r="AL16" s="498"/>
      <c r="AM16" s="452"/>
      <c r="AN16" s="186"/>
      <c r="AO16" s="449" t="str">
        <f t="shared" si="9"/>
        <v/>
      </c>
      <c r="AP16" s="395"/>
      <c r="AQ16" s="449" t="str">
        <f t="shared" si="10"/>
        <v/>
      </c>
      <c r="AR16" s="395"/>
      <c r="AS16" s="396"/>
      <c r="AT16" s="448"/>
      <c r="AU16" s="449" t="str">
        <f t="shared" si="11"/>
        <v/>
      </c>
      <c r="AV16" s="448"/>
      <c r="AW16" s="449" t="str">
        <f t="shared" si="12"/>
        <v/>
      </c>
      <c r="AX16" s="448"/>
      <c r="AY16" s="448"/>
      <c r="AZ16" s="190">
        <f t="shared" si="13"/>
        <v>2</v>
      </c>
      <c r="BA16" s="449">
        <f t="shared" si="14"/>
        <v>28</v>
      </c>
      <c r="BB16" s="399">
        <f t="shared" si="15"/>
        <v>2</v>
      </c>
      <c r="BC16" s="449">
        <f t="shared" si="16"/>
        <v>28</v>
      </c>
      <c r="BD16" s="399">
        <f t="shared" si="17"/>
        <v>5</v>
      </c>
      <c r="BE16" s="454">
        <f t="shared" si="18"/>
        <v>4</v>
      </c>
      <c r="BF16" s="500" t="s">
        <v>170</v>
      </c>
      <c r="BG16" s="471" t="s">
        <v>171</v>
      </c>
    </row>
    <row r="17" spans="1:59" ht="15.75" customHeight="1" x14ac:dyDescent="0.25">
      <c r="A17" s="501" t="s">
        <v>381</v>
      </c>
      <c r="B17" s="343" t="s">
        <v>142</v>
      </c>
      <c r="C17" s="543" t="s">
        <v>382</v>
      </c>
      <c r="D17" s="448"/>
      <c r="E17" s="449" t="str">
        <f t="shared" si="0"/>
        <v/>
      </c>
      <c r="F17" s="448"/>
      <c r="G17" s="449" t="str">
        <f t="shared" si="19"/>
        <v/>
      </c>
      <c r="H17" s="448"/>
      <c r="I17" s="450"/>
      <c r="J17" s="186"/>
      <c r="K17" s="449" t="str">
        <f t="shared" si="1"/>
        <v/>
      </c>
      <c r="L17" s="448"/>
      <c r="M17" s="449" t="str">
        <f t="shared" si="2"/>
        <v/>
      </c>
      <c r="N17" s="448"/>
      <c r="O17" s="452"/>
      <c r="P17" s="448"/>
      <c r="Q17" s="449" t="str">
        <f t="shared" si="3"/>
        <v/>
      </c>
      <c r="R17" s="448"/>
      <c r="S17" s="449" t="str">
        <f t="shared" si="4"/>
        <v/>
      </c>
      <c r="T17" s="448"/>
      <c r="U17" s="450"/>
      <c r="V17" s="186"/>
      <c r="W17" s="449" t="str">
        <f t="shared" si="5"/>
        <v/>
      </c>
      <c r="X17" s="448"/>
      <c r="Y17" s="449" t="str">
        <f t="shared" si="6"/>
        <v/>
      </c>
      <c r="Z17" s="448"/>
      <c r="AA17" s="452"/>
      <c r="AB17" s="448">
        <v>2</v>
      </c>
      <c r="AC17" s="449">
        <f t="shared" si="7"/>
        <v>28</v>
      </c>
      <c r="AD17" s="448">
        <v>2</v>
      </c>
      <c r="AE17" s="449">
        <f t="shared" si="7"/>
        <v>28</v>
      </c>
      <c r="AF17" s="448">
        <v>4</v>
      </c>
      <c r="AG17" s="450" t="s">
        <v>30</v>
      </c>
      <c r="AH17" s="497"/>
      <c r="AI17" s="449" t="str">
        <f t="shared" si="8"/>
        <v/>
      </c>
      <c r="AJ17" s="498"/>
      <c r="AK17" s="449" t="str">
        <f t="shared" si="8"/>
        <v/>
      </c>
      <c r="AL17" s="498"/>
      <c r="AM17" s="452"/>
      <c r="AN17" s="186"/>
      <c r="AO17" s="449" t="str">
        <f t="shared" si="9"/>
        <v/>
      </c>
      <c r="AP17" s="395"/>
      <c r="AQ17" s="449" t="str">
        <f t="shared" si="10"/>
        <v/>
      </c>
      <c r="AR17" s="395"/>
      <c r="AS17" s="396"/>
      <c r="AT17" s="448"/>
      <c r="AU17" s="449" t="str">
        <f t="shared" si="11"/>
        <v/>
      </c>
      <c r="AV17" s="448"/>
      <c r="AW17" s="449" t="str">
        <f t="shared" si="12"/>
        <v/>
      </c>
      <c r="AX17" s="448"/>
      <c r="AY17" s="448"/>
      <c r="AZ17" s="190">
        <f t="shared" si="13"/>
        <v>2</v>
      </c>
      <c r="BA17" s="449">
        <f t="shared" si="14"/>
        <v>28</v>
      </c>
      <c r="BB17" s="399">
        <f t="shared" si="15"/>
        <v>2</v>
      </c>
      <c r="BC17" s="449">
        <f t="shared" si="16"/>
        <v>28</v>
      </c>
      <c r="BD17" s="399">
        <f t="shared" si="17"/>
        <v>4</v>
      </c>
      <c r="BE17" s="454">
        <f t="shared" si="18"/>
        <v>4</v>
      </c>
      <c r="BF17" s="500" t="s">
        <v>31</v>
      </c>
      <c r="BG17" s="471" t="s">
        <v>383</v>
      </c>
    </row>
    <row r="18" spans="1:59" ht="15.75" customHeight="1" x14ac:dyDescent="0.25">
      <c r="A18" s="501" t="s">
        <v>384</v>
      </c>
      <c r="B18" s="343" t="s">
        <v>142</v>
      </c>
      <c r="C18" s="543" t="s">
        <v>385</v>
      </c>
      <c r="D18" s="448"/>
      <c r="E18" s="449" t="str">
        <f t="shared" si="0"/>
        <v/>
      </c>
      <c r="F18" s="448"/>
      <c r="G18" s="449" t="str">
        <f t="shared" si="19"/>
        <v/>
      </c>
      <c r="H18" s="448"/>
      <c r="I18" s="450"/>
      <c r="J18" s="186"/>
      <c r="K18" s="449" t="str">
        <f t="shared" si="1"/>
        <v/>
      </c>
      <c r="L18" s="448"/>
      <c r="M18" s="449" t="str">
        <f t="shared" si="2"/>
        <v/>
      </c>
      <c r="N18" s="448"/>
      <c r="O18" s="452"/>
      <c r="P18" s="448"/>
      <c r="Q18" s="449" t="str">
        <f t="shared" si="3"/>
        <v/>
      </c>
      <c r="R18" s="448"/>
      <c r="S18" s="449" t="str">
        <f t="shared" si="4"/>
        <v/>
      </c>
      <c r="T18" s="448"/>
      <c r="U18" s="450"/>
      <c r="V18" s="186"/>
      <c r="W18" s="449" t="str">
        <f t="shared" si="5"/>
        <v/>
      </c>
      <c r="X18" s="448"/>
      <c r="Y18" s="449" t="str">
        <f t="shared" si="6"/>
        <v/>
      </c>
      <c r="Z18" s="448"/>
      <c r="AA18" s="452"/>
      <c r="AB18" s="448"/>
      <c r="AC18" s="449" t="str">
        <f t="shared" si="7"/>
        <v/>
      </c>
      <c r="AD18" s="448"/>
      <c r="AE18" s="449" t="str">
        <f t="shared" si="7"/>
        <v/>
      </c>
      <c r="AF18" s="448"/>
      <c r="AG18" s="450"/>
      <c r="AH18" s="497">
        <v>2</v>
      </c>
      <c r="AI18" s="449">
        <f t="shared" si="8"/>
        <v>28</v>
      </c>
      <c r="AJ18" s="498">
        <v>2</v>
      </c>
      <c r="AK18" s="449">
        <f t="shared" si="8"/>
        <v>28</v>
      </c>
      <c r="AL18" s="498">
        <v>4</v>
      </c>
      <c r="AM18" s="452" t="s">
        <v>28</v>
      </c>
      <c r="AN18" s="186"/>
      <c r="AO18" s="449" t="str">
        <f t="shared" si="9"/>
        <v/>
      </c>
      <c r="AP18" s="395"/>
      <c r="AQ18" s="449" t="str">
        <f t="shared" si="10"/>
        <v/>
      </c>
      <c r="AR18" s="395"/>
      <c r="AS18" s="396"/>
      <c r="AT18" s="448"/>
      <c r="AU18" s="449" t="str">
        <f t="shared" si="11"/>
        <v/>
      </c>
      <c r="AV18" s="448"/>
      <c r="AW18" s="449" t="str">
        <f t="shared" si="12"/>
        <v/>
      </c>
      <c r="AX18" s="448"/>
      <c r="AY18" s="448"/>
      <c r="AZ18" s="190">
        <f t="shared" si="13"/>
        <v>2</v>
      </c>
      <c r="BA18" s="449">
        <f t="shared" si="14"/>
        <v>28</v>
      </c>
      <c r="BB18" s="399">
        <f t="shared" si="15"/>
        <v>2</v>
      </c>
      <c r="BC18" s="449">
        <f t="shared" si="16"/>
        <v>28</v>
      </c>
      <c r="BD18" s="399">
        <f t="shared" si="17"/>
        <v>4</v>
      </c>
      <c r="BE18" s="454">
        <f t="shared" si="18"/>
        <v>4</v>
      </c>
      <c r="BF18" s="500" t="s">
        <v>79</v>
      </c>
      <c r="BG18" s="471" t="s">
        <v>80</v>
      </c>
    </row>
    <row r="19" spans="1:59" ht="15.75" customHeight="1" x14ac:dyDescent="0.25">
      <c r="A19" s="501" t="s">
        <v>386</v>
      </c>
      <c r="B19" s="343" t="s">
        <v>142</v>
      </c>
      <c r="C19" s="543" t="s">
        <v>387</v>
      </c>
      <c r="D19" s="448"/>
      <c r="E19" s="449" t="str">
        <f t="shared" si="0"/>
        <v/>
      </c>
      <c r="F19" s="448"/>
      <c r="G19" s="449" t="str">
        <f t="shared" si="19"/>
        <v/>
      </c>
      <c r="H19" s="448"/>
      <c r="I19" s="450"/>
      <c r="J19" s="186"/>
      <c r="K19" s="449" t="str">
        <f t="shared" si="1"/>
        <v/>
      </c>
      <c r="L19" s="448"/>
      <c r="M19" s="449" t="str">
        <f t="shared" si="2"/>
        <v/>
      </c>
      <c r="N19" s="448"/>
      <c r="O19" s="452"/>
      <c r="P19" s="448"/>
      <c r="Q19" s="449" t="str">
        <f t="shared" si="3"/>
        <v/>
      </c>
      <c r="R19" s="448"/>
      <c r="S19" s="449" t="str">
        <f t="shared" si="4"/>
        <v/>
      </c>
      <c r="T19" s="448"/>
      <c r="U19" s="450"/>
      <c r="V19" s="186"/>
      <c r="W19" s="449" t="str">
        <f t="shared" si="5"/>
        <v/>
      </c>
      <c r="X19" s="448"/>
      <c r="Y19" s="449" t="str">
        <f t="shared" si="6"/>
        <v/>
      </c>
      <c r="Z19" s="448"/>
      <c r="AA19" s="452"/>
      <c r="AB19" s="448"/>
      <c r="AC19" s="449" t="str">
        <f t="shared" si="7"/>
        <v/>
      </c>
      <c r="AD19" s="448"/>
      <c r="AE19" s="449" t="str">
        <f t="shared" si="7"/>
        <v/>
      </c>
      <c r="AF19" s="448"/>
      <c r="AG19" s="450"/>
      <c r="AH19" s="497">
        <v>2</v>
      </c>
      <c r="AI19" s="449">
        <f t="shared" si="8"/>
        <v>28</v>
      </c>
      <c r="AJ19" s="498">
        <v>3</v>
      </c>
      <c r="AK19" s="449">
        <f>IF(AJ19*14=0,"",AJ19*14)</f>
        <v>42</v>
      </c>
      <c r="AL19" s="498">
        <v>4</v>
      </c>
      <c r="AM19" s="452" t="s">
        <v>28</v>
      </c>
      <c r="AN19" s="186"/>
      <c r="AO19" s="449" t="str">
        <f t="shared" si="9"/>
        <v/>
      </c>
      <c r="AP19" s="395"/>
      <c r="AQ19" s="449" t="str">
        <f t="shared" si="10"/>
        <v/>
      </c>
      <c r="AR19" s="395"/>
      <c r="AS19" s="396"/>
      <c r="AT19" s="448"/>
      <c r="AU19" s="449" t="str">
        <f t="shared" si="11"/>
        <v/>
      </c>
      <c r="AV19" s="448"/>
      <c r="AW19" s="449" t="str">
        <f t="shared" si="12"/>
        <v/>
      </c>
      <c r="AX19" s="448"/>
      <c r="AY19" s="448"/>
      <c r="AZ19" s="190">
        <f t="shared" si="13"/>
        <v>2</v>
      </c>
      <c r="BA19" s="449">
        <f t="shared" si="14"/>
        <v>28</v>
      </c>
      <c r="BB19" s="399">
        <f t="shared" si="15"/>
        <v>3</v>
      </c>
      <c r="BC19" s="449">
        <f t="shared" si="16"/>
        <v>42</v>
      </c>
      <c r="BD19" s="399">
        <f t="shared" si="17"/>
        <v>4</v>
      </c>
      <c r="BE19" s="454">
        <f t="shared" si="18"/>
        <v>5</v>
      </c>
      <c r="BF19" s="500" t="s">
        <v>79</v>
      </c>
      <c r="BG19" s="471" t="s">
        <v>80</v>
      </c>
    </row>
    <row r="20" spans="1:59" s="76" customFormat="1" ht="15.75" customHeight="1" x14ac:dyDescent="0.25">
      <c r="A20" s="501" t="s">
        <v>388</v>
      </c>
      <c r="B20" s="343" t="s">
        <v>142</v>
      </c>
      <c r="C20" s="543" t="s">
        <v>389</v>
      </c>
      <c r="D20" s="448"/>
      <c r="E20" s="449" t="str">
        <f t="shared" si="0"/>
        <v/>
      </c>
      <c r="F20" s="448"/>
      <c r="G20" s="449" t="str">
        <f t="shared" si="19"/>
        <v/>
      </c>
      <c r="H20" s="448"/>
      <c r="I20" s="450"/>
      <c r="J20" s="186"/>
      <c r="K20" s="449" t="str">
        <f t="shared" si="1"/>
        <v/>
      </c>
      <c r="L20" s="448"/>
      <c r="M20" s="449" t="str">
        <f t="shared" si="2"/>
        <v/>
      </c>
      <c r="N20" s="448"/>
      <c r="O20" s="452"/>
      <c r="P20" s="448"/>
      <c r="Q20" s="449" t="str">
        <f t="shared" si="3"/>
        <v/>
      </c>
      <c r="R20" s="448"/>
      <c r="S20" s="449" t="str">
        <f t="shared" si="4"/>
        <v/>
      </c>
      <c r="T20" s="448"/>
      <c r="U20" s="450"/>
      <c r="V20" s="186"/>
      <c r="W20" s="449" t="str">
        <f t="shared" si="5"/>
        <v/>
      </c>
      <c r="X20" s="448"/>
      <c r="Y20" s="449" t="str">
        <f t="shared" si="6"/>
        <v/>
      </c>
      <c r="Z20" s="448"/>
      <c r="AA20" s="452"/>
      <c r="AB20" s="448"/>
      <c r="AC20" s="449" t="str">
        <f t="shared" si="7"/>
        <v/>
      </c>
      <c r="AD20" s="448"/>
      <c r="AE20" s="449" t="str">
        <f t="shared" si="7"/>
        <v/>
      </c>
      <c r="AF20" s="448"/>
      <c r="AG20" s="450"/>
      <c r="AH20" s="497">
        <v>2</v>
      </c>
      <c r="AI20" s="449">
        <f t="shared" si="8"/>
        <v>28</v>
      </c>
      <c r="AJ20" s="498">
        <v>3</v>
      </c>
      <c r="AK20" s="449">
        <f t="shared" si="8"/>
        <v>42</v>
      </c>
      <c r="AL20" s="498">
        <v>5</v>
      </c>
      <c r="AM20" s="452" t="s">
        <v>30</v>
      </c>
      <c r="AN20" s="186"/>
      <c r="AO20" s="449" t="str">
        <f t="shared" si="9"/>
        <v/>
      </c>
      <c r="AP20" s="395"/>
      <c r="AQ20" s="449" t="str">
        <f t="shared" si="10"/>
        <v/>
      </c>
      <c r="AR20" s="395"/>
      <c r="AS20" s="396"/>
      <c r="AT20" s="448"/>
      <c r="AU20" s="449" t="str">
        <f t="shared" si="11"/>
        <v/>
      </c>
      <c r="AV20" s="448"/>
      <c r="AW20" s="449" t="str">
        <f t="shared" si="12"/>
        <v/>
      </c>
      <c r="AX20" s="448"/>
      <c r="AY20" s="448"/>
      <c r="AZ20" s="190">
        <f t="shared" si="13"/>
        <v>2</v>
      </c>
      <c r="BA20" s="449">
        <f t="shared" si="14"/>
        <v>28</v>
      </c>
      <c r="BB20" s="399">
        <f t="shared" si="15"/>
        <v>3</v>
      </c>
      <c r="BC20" s="449">
        <f t="shared" si="16"/>
        <v>42</v>
      </c>
      <c r="BD20" s="399">
        <f t="shared" si="17"/>
        <v>5</v>
      </c>
      <c r="BE20" s="454">
        <f t="shared" si="18"/>
        <v>5</v>
      </c>
      <c r="BF20" s="500" t="s">
        <v>186</v>
      </c>
      <c r="BG20" s="471" t="s">
        <v>300</v>
      </c>
    </row>
    <row r="21" spans="1:59" ht="15.75" customHeight="1" x14ac:dyDescent="0.25">
      <c r="A21" s="501" t="s">
        <v>390</v>
      </c>
      <c r="B21" s="343" t="s">
        <v>142</v>
      </c>
      <c r="C21" s="564" t="s">
        <v>391</v>
      </c>
      <c r="D21" s="448"/>
      <c r="E21" s="449" t="str">
        <f>IF(D21*14=0,"",D21*14)</f>
        <v/>
      </c>
      <c r="F21" s="448"/>
      <c r="G21" s="449" t="str">
        <f>IF(F21*14=0,"",F21*14)</f>
        <v/>
      </c>
      <c r="H21" s="448"/>
      <c r="I21" s="450"/>
      <c r="J21" s="186"/>
      <c r="K21" s="449" t="str">
        <f>IF(J21*14=0,"",J21*14)</f>
        <v/>
      </c>
      <c r="L21" s="448"/>
      <c r="M21" s="449" t="str">
        <f>IF(L21*14=0,"",L21*14)</f>
        <v/>
      </c>
      <c r="N21" s="448"/>
      <c r="O21" s="452"/>
      <c r="P21" s="448"/>
      <c r="Q21" s="449" t="str">
        <f>IF(P21*14=0,"",P21*14)</f>
        <v/>
      </c>
      <c r="R21" s="448"/>
      <c r="S21" s="449" t="str">
        <f>IF(R21*14=0,"",R21*14)</f>
        <v/>
      </c>
      <c r="T21" s="448"/>
      <c r="U21" s="450"/>
      <c r="V21" s="186"/>
      <c r="W21" s="449" t="str">
        <f>IF(V21*14=0,"",V21*14)</f>
        <v/>
      </c>
      <c r="X21" s="448"/>
      <c r="Y21" s="449" t="str">
        <f>IF(X21*14=0,"",X21*14)</f>
        <v/>
      </c>
      <c r="Z21" s="448"/>
      <c r="AA21" s="452"/>
      <c r="AB21" s="448"/>
      <c r="AC21" s="449" t="str">
        <f>IF(AB21*14=0,"",AB21*14)</f>
        <v/>
      </c>
      <c r="AD21" s="448"/>
      <c r="AE21" s="449" t="str">
        <f>IF(AD21*14=0,"",AD21*14)</f>
        <v/>
      </c>
      <c r="AF21" s="448"/>
      <c r="AG21" s="450"/>
      <c r="AH21" s="570">
        <v>2</v>
      </c>
      <c r="AI21" s="566">
        <f t="shared" si="8"/>
        <v>28</v>
      </c>
      <c r="AJ21" s="571">
        <v>3</v>
      </c>
      <c r="AK21" s="566">
        <f t="shared" si="8"/>
        <v>42</v>
      </c>
      <c r="AL21" s="571">
        <v>6</v>
      </c>
      <c r="AM21" s="568" t="s">
        <v>87</v>
      </c>
      <c r="AN21" s="186"/>
      <c r="AO21" s="449" t="str">
        <f t="shared" si="9"/>
        <v/>
      </c>
      <c r="AP21" s="395"/>
      <c r="AQ21" s="449" t="str">
        <f t="shared" si="10"/>
        <v/>
      </c>
      <c r="AR21" s="395"/>
      <c r="AS21" s="396"/>
      <c r="AT21" s="448"/>
      <c r="AU21" s="449" t="str">
        <f t="shared" si="11"/>
        <v/>
      </c>
      <c r="AV21" s="448"/>
      <c r="AW21" s="449" t="str">
        <f t="shared" si="12"/>
        <v/>
      </c>
      <c r="AX21" s="448"/>
      <c r="AY21" s="448"/>
      <c r="AZ21" s="190">
        <f>IF(D21+J21+P21+V21+AB21+AH21+AN21+AT21=0,"",D21+J21+P21+V21+AB21+AH21+AN21+AT21)</f>
        <v>2</v>
      </c>
      <c r="BA21" s="449">
        <f>IF((D21+J21+P21+V21+AB21+AH21+AN21+AT21)*14=0,"",(D21+J21+P21+V21+AB21+AH21+AN21+AT21)*14)</f>
        <v>28</v>
      </c>
      <c r="BB21" s="399">
        <f>IF(F21+L21+R21+X21+AD21+AJ21+AP21+AV21=0,"",F21+L21+R21+X21+AD21+AJ21+AP21+AV21)</f>
        <v>3</v>
      </c>
      <c r="BC21" s="449">
        <f>IF((L21+F21+R21+X21+AD21+AJ21+AP21+AV21)*14=0,"",(L21+F21+R21+X21+AD21+AJ21+AP21+AV21)*14)</f>
        <v>42</v>
      </c>
      <c r="BD21" s="399">
        <f>IF(N21+H21+T21+Z21+AF21+AL21+AR21+AX21=0,"",N21+H21+T21+Z21+AF21+AL21+AR21+AX21)</f>
        <v>6</v>
      </c>
      <c r="BE21" s="454">
        <f>IF(D21+F21+L21+J21+P21+R21+V21+X21+AB21+AD21+AH21+AJ21+AN21+AP21+AT21+AV21=0,"",D21+F21+L21+J21+P21+R21+V21+X21+AB21+AD21+AH21+AJ21+AN21+AP21+AT21+AV21)</f>
        <v>5</v>
      </c>
      <c r="BF21" s="500" t="s">
        <v>79</v>
      </c>
      <c r="BG21" s="471" t="s">
        <v>80</v>
      </c>
    </row>
    <row r="22" spans="1:59" ht="15.75" customHeight="1" x14ac:dyDescent="0.25">
      <c r="A22" s="501" t="s">
        <v>472</v>
      </c>
      <c r="B22" s="343" t="s">
        <v>142</v>
      </c>
      <c r="C22" s="543" t="s">
        <v>470</v>
      </c>
      <c r="D22" s="448"/>
      <c r="E22" s="449" t="str">
        <f t="shared" si="0"/>
        <v/>
      </c>
      <c r="F22" s="448"/>
      <c r="G22" s="449" t="str">
        <f t="shared" si="19"/>
        <v/>
      </c>
      <c r="H22" s="448"/>
      <c r="I22" s="450"/>
      <c r="J22" s="186"/>
      <c r="K22" s="449" t="str">
        <f t="shared" si="1"/>
        <v/>
      </c>
      <c r="L22" s="448"/>
      <c r="M22" s="449" t="str">
        <f t="shared" si="2"/>
        <v/>
      </c>
      <c r="N22" s="448"/>
      <c r="O22" s="452"/>
      <c r="P22" s="448"/>
      <c r="Q22" s="449" t="str">
        <f t="shared" si="3"/>
        <v/>
      </c>
      <c r="R22" s="448"/>
      <c r="S22" s="449" t="str">
        <f t="shared" si="4"/>
        <v/>
      </c>
      <c r="T22" s="448"/>
      <c r="U22" s="450"/>
      <c r="V22" s="186"/>
      <c r="W22" s="449" t="str">
        <f t="shared" si="5"/>
        <v/>
      </c>
      <c r="X22" s="448"/>
      <c r="Y22" s="449" t="str">
        <f t="shared" si="6"/>
        <v/>
      </c>
      <c r="Z22" s="448"/>
      <c r="AA22" s="452"/>
      <c r="AB22" s="448"/>
      <c r="AC22" s="449" t="str">
        <f t="shared" si="7"/>
        <v/>
      </c>
      <c r="AD22" s="448"/>
      <c r="AE22" s="449" t="str">
        <f t="shared" si="7"/>
        <v/>
      </c>
      <c r="AF22" s="448"/>
      <c r="AG22" s="450"/>
      <c r="AH22" s="497">
        <v>2</v>
      </c>
      <c r="AI22" s="449">
        <f>IF(AH22*14=0,"",AH22*14)</f>
        <v>28</v>
      </c>
      <c r="AJ22" s="498">
        <v>4</v>
      </c>
      <c r="AK22" s="449">
        <f>IF(AJ22*14=0,"",AJ22*14)</f>
        <v>56</v>
      </c>
      <c r="AL22" s="498">
        <v>6</v>
      </c>
      <c r="AM22" s="452" t="s">
        <v>87</v>
      </c>
      <c r="AN22" s="186"/>
      <c r="AO22" s="449" t="str">
        <f t="shared" si="9"/>
        <v/>
      </c>
      <c r="AP22" s="395"/>
      <c r="AQ22" s="449" t="str">
        <f t="shared" si="10"/>
        <v/>
      </c>
      <c r="AR22" s="395"/>
      <c r="AS22" s="396"/>
      <c r="AT22" s="448"/>
      <c r="AU22" s="449" t="str">
        <f t="shared" si="11"/>
        <v/>
      </c>
      <c r="AV22" s="448"/>
      <c r="AW22" s="449" t="str">
        <f t="shared" si="12"/>
        <v/>
      </c>
      <c r="AX22" s="448"/>
      <c r="AY22" s="448"/>
      <c r="AZ22" s="190">
        <f>IF(D22+J22+P22+V22+AB22+AH22+AN22+AT22=0,"",D22+J22+P22+V22+AB22+AH22+AN22+AT22)</f>
        <v>2</v>
      </c>
      <c r="BA22" s="449">
        <f>IF((D22+J22+P22+V22+AB22+AH22+AN22+AT22)*14=0,"",(D22+J22+P22+V22+AB22+AH22+AN22+AT22)*14)</f>
        <v>28</v>
      </c>
      <c r="BB22" s="399">
        <f>IF(F22+L22+R22+X22+AD22+AJ22+AP22+AV22=0,"",F22+L22+R22+X22+AD22+AJ22+AP22+AV22)</f>
        <v>4</v>
      </c>
      <c r="BC22" s="449">
        <f>IF((L22+F22+R22+X22+AD22+AJ22+AP22+AV22)*14=0,"",(L22+F22+R22+X22+AD22+AJ22+AP22+AV22)*14)</f>
        <v>56</v>
      </c>
      <c r="BD22" s="399">
        <f>IF(N22+H22+T22+Z22+AF22+AL22+AR22+AX22=0,"",N22+H22+T22+Z22+AF22+AL22+AR22+AX22)</f>
        <v>6</v>
      </c>
      <c r="BE22" s="454">
        <f>IF(D22+F22+L22+J22+P22+R22+V22+X22+AB22+AD22+AH22+AJ22+AN22+AP22+AT22+AV22=0,"",D22+F22+L22+J22+P22+R22+V22+X22+AB22+AD22+AH22+AJ22+AN22+AP22+AT22+AV22)</f>
        <v>6</v>
      </c>
      <c r="BF22" s="500" t="s">
        <v>79</v>
      </c>
      <c r="BG22" s="471" t="s">
        <v>379</v>
      </c>
    </row>
    <row r="23" spans="1:59" ht="16.5" x14ac:dyDescent="0.3">
      <c r="A23" s="501" t="s">
        <v>394</v>
      </c>
      <c r="B23" s="343" t="s">
        <v>142</v>
      </c>
      <c r="C23" s="544" t="s">
        <v>395</v>
      </c>
      <c r="D23" s="448"/>
      <c r="E23" s="449" t="str">
        <f t="shared" si="0"/>
        <v/>
      </c>
      <c r="F23" s="448"/>
      <c r="G23" s="449" t="str">
        <f t="shared" si="19"/>
        <v/>
      </c>
      <c r="H23" s="448"/>
      <c r="I23" s="450"/>
      <c r="J23" s="186"/>
      <c r="K23" s="449" t="str">
        <f t="shared" si="1"/>
        <v/>
      </c>
      <c r="L23" s="448"/>
      <c r="M23" s="449" t="str">
        <f t="shared" si="2"/>
        <v/>
      </c>
      <c r="N23" s="448"/>
      <c r="O23" s="452"/>
      <c r="P23" s="448"/>
      <c r="Q23" s="449" t="str">
        <f t="shared" si="3"/>
        <v/>
      </c>
      <c r="R23" s="448"/>
      <c r="S23" s="449" t="str">
        <f t="shared" si="4"/>
        <v/>
      </c>
      <c r="T23" s="448"/>
      <c r="U23" s="450"/>
      <c r="V23" s="186"/>
      <c r="W23" s="449" t="str">
        <f t="shared" si="5"/>
        <v/>
      </c>
      <c r="X23" s="448"/>
      <c r="Y23" s="449" t="str">
        <f t="shared" si="6"/>
        <v/>
      </c>
      <c r="Z23" s="448"/>
      <c r="AA23" s="452"/>
      <c r="AB23" s="448"/>
      <c r="AC23" s="449" t="str">
        <f t="shared" si="7"/>
        <v/>
      </c>
      <c r="AD23" s="448"/>
      <c r="AE23" s="449" t="str">
        <f t="shared" si="7"/>
        <v/>
      </c>
      <c r="AF23" s="448"/>
      <c r="AG23" s="450"/>
      <c r="AH23" s="186"/>
      <c r="AI23" s="449" t="str">
        <f t="shared" si="8"/>
        <v/>
      </c>
      <c r="AJ23" s="448"/>
      <c r="AK23" s="449" t="str">
        <f t="shared" si="8"/>
        <v/>
      </c>
      <c r="AL23" s="498"/>
      <c r="AM23" s="452"/>
      <c r="AN23" s="186">
        <v>1</v>
      </c>
      <c r="AO23" s="449">
        <f t="shared" si="9"/>
        <v>14</v>
      </c>
      <c r="AP23" s="395">
        <v>1</v>
      </c>
      <c r="AQ23" s="449">
        <f t="shared" si="10"/>
        <v>14</v>
      </c>
      <c r="AR23" s="502">
        <v>3</v>
      </c>
      <c r="AS23" s="503" t="s">
        <v>41</v>
      </c>
      <c r="AT23" s="279"/>
      <c r="AU23" s="449" t="str">
        <f t="shared" si="11"/>
        <v/>
      </c>
      <c r="AV23" s="448"/>
      <c r="AW23" s="449" t="str">
        <f t="shared" si="12"/>
        <v/>
      </c>
      <c r="AX23" s="448"/>
      <c r="AY23" s="448"/>
      <c r="AZ23" s="457">
        <f t="shared" si="13"/>
        <v>1</v>
      </c>
      <c r="BA23" s="449">
        <f t="shared" si="14"/>
        <v>14</v>
      </c>
      <c r="BB23" s="492">
        <f t="shared" si="15"/>
        <v>1</v>
      </c>
      <c r="BC23" s="449">
        <f t="shared" si="16"/>
        <v>14</v>
      </c>
      <c r="BD23" s="492">
        <f t="shared" si="17"/>
        <v>3</v>
      </c>
      <c r="BE23" s="454">
        <f t="shared" si="18"/>
        <v>2</v>
      </c>
      <c r="BF23" s="500" t="s">
        <v>79</v>
      </c>
      <c r="BG23" s="471" t="s">
        <v>201</v>
      </c>
    </row>
    <row r="24" spans="1:59" ht="16.5" x14ac:dyDescent="0.3">
      <c r="A24" s="496" t="s">
        <v>396</v>
      </c>
      <c r="B24" s="343" t="s">
        <v>142</v>
      </c>
      <c r="C24" s="544" t="s">
        <v>397</v>
      </c>
      <c r="D24" s="448"/>
      <c r="E24" s="449" t="str">
        <f t="shared" si="0"/>
        <v/>
      </c>
      <c r="F24" s="448"/>
      <c r="G24" s="449" t="str">
        <f t="shared" si="19"/>
        <v/>
      </c>
      <c r="H24" s="448"/>
      <c r="I24" s="450"/>
      <c r="J24" s="186"/>
      <c r="K24" s="449" t="str">
        <f t="shared" si="1"/>
        <v/>
      </c>
      <c r="L24" s="448"/>
      <c r="M24" s="449" t="str">
        <f t="shared" si="2"/>
        <v/>
      </c>
      <c r="N24" s="448"/>
      <c r="O24" s="452"/>
      <c r="P24" s="448"/>
      <c r="Q24" s="449" t="str">
        <f t="shared" si="3"/>
        <v/>
      </c>
      <c r="R24" s="448"/>
      <c r="S24" s="449" t="str">
        <f t="shared" si="4"/>
        <v/>
      </c>
      <c r="T24" s="448"/>
      <c r="U24" s="450"/>
      <c r="V24" s="186"/>
      <c r="W24" s="449" t="str">
        <f t="shared" si="5"/>
        <v/>
      </c>
      <c r="X24" s="448"/>
      <c r="Y24" s="449" t="str">
        <f t="shared" si="6"/>
        <v/>
      </c>
      <c r="Z24" s="448"/>
      <c r="AA24" s="452"/>
      <c r="AB24" s="448"/>
      <c r="AC24" s="449" t="str">
        <f t="shared" si="7"/>
        <v/>
      </c>
      <c r="AD24" s="448"/>
      <c r="AE24" s="449" t="str">
        <f t="shared" si="7"/>
        <v/>
      </c>
      <c r="AF24" s="448"/>
      <c r="AG24" s="450"/>
      <c r="AH24" s="186"/>
      <c r="AI24" s="449" t="str">
        <f t="shared" si="8"/>
        <v/>
      </c>
      <c r="AJ24" s="448"/>
      <c r="AK24" s="449" t="str">
        <f t="shared" si="8"/>
        <v/>
      </c>
      <c r="AL24" s="448"/>
      <c r="AM24" s="452"/>
      <c r="AN24" s="186">
        <v>4</v>
      </c>
      <c r="AO24" s="449">
        <f t="shared" si="9"/>
        <v>56</v>
      </c>
      <c r="AP24" s="395">
        <v>2</v>
      </c>
      <c r="AQ24" s="449">
        <f t="shared" si="10"/>
        <v>28</v>
      </c>
      <c r="AR24" s="502">
        <v>5</v>
      </c>
      <c r="AS24" s="504" t="s">
        <v>28</v>
      </c>
      <c r="AT24" s="279"/>
      <c r="AU24" s="449" t="str">
        <f t="shared" si="11"/>
        <v/>
      </c>
      <c r="AV24" s="448"/>
      <c r="AW24" s="449" t="str">
        <f t="shared" si="12"/>
        <v/>
      </c>
      <c r="AX24" s="448"/>
      <c r="AY24" s="448"/>
      <c r="AZ24" s="457">
        <f t="shared" si="13"/>
        <v>4</v>
      </c>
      <c r="BA24" s="449">
        <f t="shared" si="14"/>
        <v>56</v>
      </c>
      <c r="BB24" s="492">
        <f t="shared" si="15"/>
        <v>2</v>
      </c>
      <c r="BC24" s="449">
        <f t="shared" si="16"/>
        <v>28</v>
      </c>
      <c r="BD24" s="492">
        <f t="shared" si="17"/>
        <v>5</v>
      </c>
      <c r="BE24" s="454">
        <f t="shared" si="18"/>
        <v>6</v>
      </c>
      <c r="BF24" s="500" t="s">
        <v>79</v>
      </c>
      <c r="BG24" s="471" t="s">
        <v>201</v>
      </c>
    </row>
    <row r="25" spans="1:59" ht="15.75" customHeight="1" x14ac:dyDescent="0.3">
      <c r="A25" s="496" t="s">
        <v>398</v>
      </c>
      <c r="B25" s="343" t="s">
        <v>142</v>
      </c>
      <c r="C25" s="544" t="s">
        <v>399</v>
      </c>
      <c r="D25" s="448"/>
      <c r="E25" s="449" t="str">
        <f t="shared" si="0"/>
        <v/>
      </c>
      <c r="F25" s="448"/>
      <c r="G25" s="449" t="str">
        <f t="shared" si="19"/>
        <v/>
      </c>
      <c r="H25" s="448"/>
      <c r="I25" s="450"/>
      <c r="J25" s="186"/>
      <c r="K25" s="449" t="str">
        <f t="shared" si="1"/>
        <v/>
      </c>
      <c r="L25" s="448"/>
      <c r="M25" s="449" t="str">
        <f t="shared" si="2"/>
        <v/>
      </c>
      <c r="N25" s="448"/>
      <c r="O25" s="452"/>
      <c r="P25" s="448"/>
      <c r="Q25" s="449" t="str">
        <f t="shared" si="3"/>
        <v/>
      </c>
      <c r="R25" s="448"/>
      <c r="S25" s="449" t="str">
        <f t="shared" si="4"/>
        <v/>
      </c>
      <c r="T25" s="448"/>
      <c r="U25" s="450"/>
      <c r="V25" s="186"/>
      <c r="W25" s="449" t="str">
        <f t="shared" si="5"/>
        <v/>
      </c>
      <c r="X25" s="448"/>
      <c r="Y25" s="449" t="str">
        <f t="shared" si="6"/>
        <v/>
      </c>
      <c r="Z25" s="448"/>
      <c r="AA25" s="452"/>
      <c r="AB25" s="448"/>
      <c r="AC25" s="449" t="str">
        <f t="shared" si="7"/>
        <v/>
      </c>
      <c r="AD25" s="448"/>
      <c r="AE25" s="449" t="str">
        <f t="shared" si="7"/>
        <v/>
      </c>
      <c r="AF25" s="448"/>
      <c r="AG25" s="450"/>
      <c r="AH25" s="186"/>
      <c r="AI25" s="449" t="str">
        <f t="shared" si="8"/>
        <v/>
      </c>
      <c r="AJ25" s="448"/>
      <c r="AK25" s="449" t="str">
        <f t="shared" si="8"/>
        <v/>
      </c>
      <c r="AL25" s="448"/>
      <c r="AM25" s="452"/>
      <c r="AN25" s="186">
        <v>3</v>
      </c>
      <c r="AO25" s="449">
        <f t="shared" si="9"/>
        <v>42</v>
      </c>
      <c r="AP25" s="395">
        <v>3</v>
      </c>
      <c r="AQ25" s="449">
        <f t="shared" si="10"/>
        <v>42</v>
      </c>
      <c r="AR25" s="502">
        <v>5</v>
      </c>
      <c r="AS25" s="504" t="s">
        <v>87</v>
      </c>
      <c r="AT25" s="279"/>
      <c r="AU25" s="449" t="str">
        <f t="shared" si="11"/>
        <v/>
      </c>
      <c r="AV25" s="448"/>
      <c r="AW25" s="449" t="str">
        <f t="shared" si="12"/>
        <v/>
      </c>
      <c r="AX25" s="448"/>
      <c r="AY25" s="448"/>
      <c r="AZ25" s="190">
        <f t="shared" si="13"/>
        <v>3</v>
      </c>
      <c r="BA25" s="449">
        <f t="shared" si="14"/>
        <v>42</v>
      </c>
      <c r="BB25" s="399">
        <f t="shared" si="15"/>
        <v>3</v>
      </c>
      <c r="BC25" s="449">
        <f t="shared" si="16"/>
        <v>42</v>
      </c>
      <c r="BD25" s="399">
        <f t="shared" si="17"/>
        <v>5</v>
      </c>
      <c r="BE25" s="454">
        <f t="shared" si="18"/>
        <v>6</v>
      </c>
      <c r="BF25" s="500" t="s">
        <v>79</v>
      </c>
      <c r="BG25" s="471" t="s">
        <v>465</v>
      </c>
    </row>
    <row r="26" spans="1:59" ht="15.75" customHeight="1" x14ac:dyDescent="0.3">
      <c r="A26" s="496" t="s">
        <v>400</v>
      </c>
      <c r="B26" s="343" t="s">
        <v>142</v>
      </c>
      <c r="C26" s="544" t="s">
        <v>401</v>
      </c>
      <c r="D26" s="448"/>
      <c r="E26" s="449" t="str">
        <f t="shared" si="0"/>
        <v/>
      </c>
      <c r="F26" s="448"/>
      <c r="G26" s="449" t="str">
        <f t="shared" si="19"/>
        <v/>
      </c>
      <c r="H26" s="448"/>
      <c r="I26" s="450"/>
      <c r="J26" s="186"/>
      <c r="K26" s="449" t="str">
        <f t="shared" si="1"/>
        <v/>
      </c>
      <c r="L26" s="448"/>
      <c r="M26" s="449" t="str">
        <f t="shared" si="2"/>
        <v/>
      </c>
      <c r="N26" s="448"/>
      <c r="O26" s="452"/>
      <c r="P26" s="448"/>
      <c r="Q26" s="449" t="str">
        <f t="shared" si="3"/>
        <v/>
      </c>
      <c r="R26" s="448"/>
      <c r="S26" s="449" t="str">
        <f t="shared" si="4"/>
        <v/>
      </c>
      <c r="T26" s="448"/>
      <c r="U26" s="450"/>
      <c r="V26" s="186"/>
      <c r="W26" s="449" t="str">
        <f t="shared" si="5"/>
        <v/>
      </c>
      <c r="X26" s="448"/>
      <c r="Y26" s="449" t="str">
        <f t="shared" si="6"/>
        <v/>
      </c>
      <c r="Z26" s="448"/>
      <c r="AA26" s="452"/>
      <c r="AB26" s="448"/>
      <c r="AC26" s="449" t="str">
        <f t="shared" si="7"/>
        <v/>
      </c>
      <c r="AD26" s="448"/>
      <c r="AE26" s="449" t="str">
        <f t="shared" si="7"/>
        <v/>
      </c>
      <c r="AF26" s="448"/>
      <c r="AG26" s="450"/>
      <c r="AH26" s="186"/>
      <c r="AI26" s="449" t="str">
        <f t="shared" si="8"/>
        <v/>
      </c>
      <c r="AJ26" s="448"/>
      <c r="AK26" s="449" t="str">
        <f t="shared" si="8"/>
        <v/>
      </c>
      <c r="AL26" s="448"/>
      <c r="AM26" s="452"/>
      <c r="AN26" s="186">
        <v>2</v>
      </c>
      <c r="AO26" s="449">
        <f t="shared" si="9"/>
        <v>28</v>
      </c>
      <c r="AP26" s="395">
        <v>5</v>
      </c>
      <c r="AQ26" s="449">
        <f t="shared" si="10"/>
        <v>70</v>
      </c>
      <c r="AR26" s="502">
        <v>6</v>
      </c>
      <c r="AS26" s="505" t="s">
        <v>270</v>
      </c>
      <c r="AT26" s="279"/>
      <c r="AU26" s="449" t="str">
        <f t="shared" si="11"/>
        <v/>
      </c>
      <c r="AV26" s="448"/>
      <c r="AW26" s="449" t="str">
        <f t="shared" si="12"/>
        <v/>
      </c>
      <c r="AX26" s="448"/>
      <c r="AY26" s="448"/>
      <c r="AZ26" s="190">
        <f t="shared" si="13"/>
        <v>2</v>
      </c>
      <c r="BA26" s="449">
        <f t="shared" si="14"/>
        <v>28</v>
      </c>
      <c r="BB26" s="399">
        <f t="shared" si="15"/>
        <v>5</v>
      </c>
      <c r="BC26" s="449">
        <f t="shared" si="16"/>
        <v>70</v>
      </c>
      <c r="BD26" s="399">
        <f t="shared" si="17"/>
        <v>6</v>
      </c>
      <c r="BE26" s="454">
        <f t="shared" si="18"/>
        <v>7</v>
      </c>
      <c r="BF26" s="500" t="s">
        <v>79</v>
      </c>
      <c r="BG26" s="471" t="s">
        <v>465</v>
      </c>
    </row>
    <row r="27" spans="1:59" ht="15.75" customHeight="1" x14ac:dyDescent="0.25">
      <c r="A27" s="496" t="s">
        <v>392</v>
      </c>
      <c r="B27" s="343" t="s">
        <v>142</v>
      </c>
      <c r="C27" s="543" t="s">
        <v>393</v>
      </c>
      <c r="D27" s="448"/>
      <c r="E27" s="449" t="str">
        <f t="shared" si="0"/>
        <v/>
      </c>
      <c r="F27" s="448"/>
      <c r="G27" s="449" t="str">
        <f t="shared" si="19"/>
        <v/>
      </c>
      <c r="H27" s="448"/>
      <c r="I27" s="450"/>
      <c r="J27" s="186"/>
      <c r="K27" s="449" t="str">
        <f t="shared" si="1"/>
        <v/>
      </c>
      <c r="L27" s="448"/>
      <c r="M27" s="449" t="str">
        <f t="shared" si="2"/>
        <v/>
      </c>
      <c r="N27" s="448"/>
      <c r="O27" s="452"/>
      <c r="P27" s="448"/>
      <c r="Q27" s="449" t="str">
        <f t="shared" si="3"/>
        <v/>
      </c>
      <c r="R27" s="448"/>
      <c r="S27" s="449" t="str">
        <f t="shared" si="4"/>
        <v/>
      </c>
      <c r="T27" s="448"/>
      <c r="U27" s="450"/>
      <c r="V27" s="186"/>
      <c r="W27" s="449" t="str">
        <f t="shared" si="5"/>
        <v/>
      </c>
      <c r="X27" s="448"/>
      <c r="Y27" s="449" t="str">
        <f t="shared" si="6"/>
        <v/>
      </c>
      <c r="Z27" s="448"/>
      <c r="AA27" s="452"/>
      <c r="AB27" s="448"/>
      <c r="AC27" s="449" t="str">
        <f t="shared" si="7"/>
        <v/>
      </c>
      <c r="AD27" s="448"/>
      <c r="AE27" s="449" t="str">
        <f t="shared" si="7"/>
        <v/>
      </c>
      <c r="AF27" s="448"/>
      <c r="AG27" s="450"/>
      <c r="AH27" s="186"/>
      <c r="AI27" s="449" t="str">
        <f t="shared" si="8"/>
        <v/>
      </c>
      <c r="AJ27" s="448"/>
      <c r="AK27" s="449" t="str">
        <f t="shared" si="8"/>
        <v/>
      </c>
      <c r="AL27" s="448"/>
      <c r="AM27" s="452"/>
      <c r="AN27" s="497">
        <v>2</v>
      </c>
      <c r="AO27" s="449">
        <f t="shared" si="9"/>
        <v>28</v>
      </c>
      <c r="AP27" s="498">
        <v>3</v>
      </c>
      <c r="AQ27" s="449">
        <f t="shared" si="10"/>
        <v>42</v>
      </c>
      <c r="AR27" s="498">
        <v>6</v>
      </c>
      <c r="AS27" s="452" t="s">
        <v>41</v>
      </c>
      <c r="AT27" s="279"/>
      <c r="AU27" s="449" t="str">
        <f t="shared" si="11"/>
        <v/>
      </c>
      <c r="AV27" s="448"/>
      <c r="AW27" s="449" t="str">
        <f t="shared" si="12"/>
        <v/>
      </c>
      <c r="AX27" s="448"/>
      <c r="AY27" s="448"/>
      <c r="AZ27" s="190">
        <f t="shared" si="13"/>
        <v>2</v>
      </c>
      <c r="BA27" s="449">
        <f t="shared" si="14"/>
        <v>28</v>
      </c>
      <c r="BB27" s="399">
        <f t="shared" si="15"/>
        <v>3</v>
      </c>
      <c r="BC27" s="449">
        <f t="shared" si="16"/>
        <v>42</v>
      </c>
      <c r="BD27" s="399">
        <f t="shared" si="17"/>
        <v>6</v>
      </c>
      <c r="BE27" s="454">
        <f t="shared" si="18"/>
        <v>5</v>
      </c>
      <c r="BF27" s="500" t="s">
        <v>79</v>
      </c>
      <c r="BG27" s="471" t="s">
        <v>80</v>
      </c>
    </row>
    <row r="28" spans="1:59" ht="16.5" x14ac:dyDescent="0.3">
      <c r="A28" s="496" t="s">
        <v>404</v>
      </c>
      <c r="B28" s="343" t="s">
        <v>142</v>
      </c>
      <c r="C28" s="544" t="s">
        <v>405</v>
      </c>
      <c r="D28" s="448"/>
      <c r="E28" s="449" t="str">
        <f t="shared" si="0"/>
        <v/>
      </c>
      <c r="F28" s="448"/>
      <c r="G28" s="449" t="str">
        <f t="shared" si="19"/>
        <v/>
      </c>
      <c r="H28" s="448"/>
      <c r="I28" s="450"/>
      <c r="J28" s="186"/>
      <c r="K28" s="449" t="str">
        <f t="shared" si="1"/>
        <v/>
      </c>
      <c r="L28" s="448"/>
      <c r="M28" s="449" t="str">
        <f t="shared" si="2"/>
        <v/>
      </c>
      <c r="N28" s="448"/>
      <c r="O28" s="452"/>
      <c r="P28" s="448"/>
      <c r="Q28" s="449" t="str">
        <f t="shared" si="3"/>
        <v/>
      </c>
      <c r="R28" s="448"/>
      <c r="S28" s="449" t="str">
        <f t="shared" si="4"/>
        <v/>
      </c>
      <c r="T28" s="448"/>
      <c r="U28" s="450"/>
      <c r="V28" s="186"/>
      <c r="W28" s="449" t="str">
        <f t="shared" si="5"/>
        <v/>
      </c>
      <c r="X28" s="448"/>
      <c r="Y28" s="449" t="str">
        <f t="shared" si="6"/>
        <v/>
      </c>
      <c r="Z28" s="448"/>
      <c r="AA28" s="452"/>
      <c r="AB28" s="448"/>
      <c r="AC28" s="449" t="str">
        <f t="shared" si="7"/>
        <v/>
      </c>
      <c r="AD28" s="448"/>
      <c r="AE28" s="449" t="str">
        <f t="shared" si="7"/>
        <v/>
      </c>
      <c r="AF28" s="448"/>
      <c r="AG28" s="450"/>
      <c r="AH28" s="186"/>
      <c r="AI28" s="449" t="str">
        <f t="shared" si="8"/>
        <v/>
      </c>
      <c r="AJ28" s="448"/>
      <c r="AK28" s="449" t="str">
        <f t="shared" si="8"/>
        <v/>
      </c>
      <c r="AL28" s="448"/>
      <c r="AM28" s="452"/>
      <c r="AN28" s="186"/>
      <c r="AO28" s="449" t="str">
        <f t="shared" si="9"/>
        <v/>
      </c>
      <c r="AP28" s="395"/>
      <c r="AQ28" s="449" t="str">
        <f t="shared" si="10"/>
        <v/>
      </c>
      <c r="AR28" s="499"/>
      <c r="AS28" s="396"/>
      <c r="AT28" s="448">
        <v>2</v>
      </c>
      <c r="AU28" s="449">
        <f t="shared" si="11"/>
        <v>28</v>
      </c>
      <c r="AV28" s="448">
        <v>3</v>
      </c>
      <c r="AW28" s="449">
        <f t="shared" si="12"/>
        <v>42</v>
      </c>
      <c r="AX28" s="502">
        <v>4</v>
      </c>
      <c r="AY28" s="506" t="s">
        <v>87</v>
      </c>
      <c r="AZ28" s="190">
        <f t="shared" si="13"/>
        <v>2</v>
      </c>
      <c r="BA28" s="449">
        <f t="shared" si="14"/>
        <v>28</v>
      </c>
      <c r="BB28" s="399">
        <f t="shared" si="15"/>
        <v>3</v>
      </c>
      <c r="BC28" s="449">
        <f t="shared" si="16"/>
        <v>42</v>
      </c>
      <c r="BD28" s="399">
        <f t="shared" si="17"/>
        <v>4</v>
      </c>
      <c r="BE28" s="454">
        <f t="shared" si="18"/>
        <v>5</v>
      </c>
      <c r="BF28" s="500" t="s">
        <v>79</v>
      </c>
      <c r="BG28" s="471" t="s">
        <v>201</v>
      </c>
    </row>
    <row r="29" spans="1:59" ht="15.75" customHeight="1" x14ac:dyDescent="0.3">
      <c r="A29" s="496" t="s">
        <v>473</v>
      </c>
      <c r="B29" s="343" t="s">
        <v>142</v>
      </c>
      <c r="C29" s="544" t="s">
        <v>471</v>
      </c>
      <c r="D29" s="448"/>
      <c r="E29" s="449" t="str">
        <f t="shared" si="0"/>
        <v/>
      </c>
      <c r="F29" s="448"/>
      <c r="G29" s="449" t="str">
        <f t="shared" si="19"/>
        <v/>
      </c>
      <c r="H29" s="448"/>
      <c r="I29" s="450"/>
      <c r="J29" s="186"/>
      <c r="K29" s="449" t="str">
        <f t="shared" si="1"/>
        <v/>
      </c>
      <c r="L29" s="448"/>
      <c r="M29" s="449" t="str">
        <f t="shared" si="2"/>
        <v/>
      </c>
      <c r="N29" s="448"/>
      <c r="O29" s="452"/>
      <c r="P29" s="448"/>
      <c r="Q29" s="449" t="str">
        <f t="shared" si="3"/>
        <v/>
      </c>
      <c r="R29" s="448"/>
      <c r="S29" s="449" t="str">
        <f t="shared" si="4"/>
        <v/>
      </c>
      <c r="T29" s="448"/>
      <c r="U29" s="450"/>
      <c r="V29" s="186"/>
      <c r="W29" s="449" t="str">
        <f t="shared" si="5"/>
        <v/>
      </c>
      <c r="X29" s="448"/>
      <c r="Y29" s="449" t="str">
        <f t="shared" si="6"/>
        <v/>
      </c>
      <c r="Z29" s="448"/>
      <c r="AA29" s="452"/>
      <c r="AB29" s="448"/>
      <c r="AC29" s="449" t="str">
        <f t="shared" si="7"/>
        <v/>
      </c>
      <c r="AD29" s="448"/>
      <c r="AE29" s="449" t="str">
        <f t="shared" si="7"/>
        <v/>
      </c>
      <c r="AF29" s="448"/>
      <c r="AG29" s="450"/>
      <c r="AH29" s="186"/>
      <c r="AI29" s="449" t="str">
        <f t="shared" si="8"/>
        <v/>
      </c>
      <c r="AJ29" s="448"/>
      <c r="AK29" s="449" t="str">
        <f t="shared" si="8"/>
        <v/>
      </c>
      <c r="AL29" s="448"/>
      <c r="AM29" s="452"/>
      <c r="AN29" s="186"/>
      <c r="AO29" s="449" t="str">
        <f t="shared" si="9"/>
        <v/>
      </c>
      <c r="AP29" s="395"/>
      <c r="AQ29" s="449" t="str">
        <f t="shared" si="10"/>
        <v/>
      </c>
      <c r="AR29" s="499"/>
      <c r="AS29" s="396"/>
      <c r="AT29" s="448">
        <v>2</v>
      </c>
      <c r="AU29" s="449">
        <f t="shared" si="11"/>
        <v>28</v>
      </c>
      <c r="AV29" s="448">
        <v>4</v>
      </c>
      <c r="AW29" s="449">
        <f t="shared" si="12"/>
        <v>56</v>
      </c>
      <c r="AX29" s="502">
        <v>4</v>
      </c>
      <c r="AY29" s="505" t="s">
        <v>270</v>
      </c>
      <c r="AZ29" s="190">
        <f t="shared" si="13"/>
        <v>2</v>
      </c>
      <c r="BA29" s="449">
        <f t="shared" si="14"/>
        <v>28</v>
      </c>
      <c r="BB29" s="399">
        <f t="shared" si="15"/>
        <v>4</v>
      </c>
      <c r="BC29" s="449">
        <f t="shared" si="16"/>
        <v>56</v>
      </c>
      <c r="BD29" s="399">
        <f t="shared" si="17"/>
        <v>4</v>
      </c>
      <c r="BE29" s="454">
        <f t="shared" si="18"/>
        <v>6</v>
      </c>
      <c r="BF29" s="500" t="s">
        <v>79</v>
      </c>
      <c r="BG29" s="471" t="s">
        <v>379</v>
      </c>
    </row>
    <row r="30" spans="1:59" ht="15.75" customHeight="1" x14ac:dyDescent="0.3">
      <c r="A30" s="496" t="s">
        <v>408</v>
      </c>
      <c r="B30" s="343" t="s">
        <v>142</v>
      </c>
      <c r="C30" s="544" t="s">
        <v>409</v>
      </c>
      <c r="D30" s="448"/>
      <c r="E30" s="449" t="str">
        <f t="shared" si="0"/>
        <v/>
      </c>
      <c r="F30" s="448"/>
      <c r="G30" s="449" t="str">
        <f t="shared" si="19"/>
        <v/>
      </c>
      <c r="H30" s="448"/>
      <c r="I30" s="450"/>
      <c r="J30" s="186"/>
      <c r="K30" s="449" t="str">
        <f t="shared" si="1"/>
        <v/>
      </c>
      <c r="L30" s="448"/>
      <c r="M30" s="449" t="str">
        <f t="shared" si="2"/>
        <v/>
      </c>
      <c r="N30" s="448"/>
      <c r="O30" s="452"/>
      <c r="P30" s="448"/>
      <c r="Q30" s="449" t="str">
        <f t="shared" si="3"/>
        <v/>
      </c>
      <c r="R30" s="448"/>
      <c r="S30" s="449" t="str">
        <f t="shared" si="4"/>
        <v/>
      </c>
      <c r="T30" s="448"/>
      <c r="U30" s="450"/>
      <c r="V30" s="186"/>
      <c r="W30" s="449" t="str">
        <f t="shared" si="5"/>
        <v/>
      </c>
      <c r="X30" s="448"/>
      <c r="Y30" s="449" t="str">
        <f t="shared" si="6"/>
        <v/>
      </c>
      <c r="Z30" s="448"/>
      <c r="AA30" s="452"/>
      <c r="AB30" s="448"/>
      <c r="AC30" s="449" t="str">
        <f t="shared" si="7"/>
        <v/>
      </c>
      <c r="AD30" s="448"/>
      <c r="AE30" s="449" t="str">
        <f t="shared" si="7"/>
        <v/>
      </c>
      <c r="AF30" s="448"/>
      <c r="AG30" s="450"/>
      <c r="AH30" s="186"/>
      <c r="AI30" s="449" t="str">
        <f t="shared" si="8"/>
        <v/>
      </c>
      <c r="AJ30" s="448"/>
      <c r="AK30" s="449" t="str">
        <f t="shared" si="8"/>
        <v/>
      </c>
      <c r="AL30" s="448"/>
      <c r="AM30" s="452"/>
      <c r="AN30" s="186"/>
      <c r="AO30" s="449" t="str">
        <f t="shared" si="9"/>
        <v/>
      </c>
      <c r="AP30" s="395"/>
      <c r="AQ30" s="449" t="str">
        <f t="shared" si="10"/>
        <v/>
      </c>
      <c r="AR30" s="395"/>
      <c r="AS30" s="396"/>
      <c r="AT30" s="448">
        <v>1</v>
      </c>
      <c r="AU30" s="449">
        <f t="shared" si="11"/>
        <v>14</v>
      </c>
      <c r="AV30" s="448">
        <v>2</v>
      </c>
      <c r="AW30" s="449">
        <f t="shared" si="12"/>
        <v>28</v>
      </c>
      <c r="AX30" s="502">
        <v>4</v>
      </c>
      <c r="AY30" s="506" t="s">
        <v>30</v>
      </c>
      <c r="AZ30" s="190">
        <f t="shared" si="13"/>
        <v>1</v>
      </c>
      <c r="BA30" s="449">
        <f t="shared" si="14"/>
        <v>14</v>
      </c>
      <c r="BB30" s="399">
        <f t="shared" si="15"/>
        <v>2</v>
      </c>
      <c r="BC30" s="449">
        <f t="shared" si="16"/>
        <v>28</v>
      </c>
      <c r="BD30" s="399">
        <f t="shared" si="17"/>
        <v>4</v>
      </c>
      <c r="BE30" s="454">
        <f t="shared" si="18"/>
        <v>3</v>
      </c>
      <c r="BF30" s="500" t="s">
        <v>79</v>
      </c>
      <c r="BG30" s="471" t="s">
        <v>465</v>
      </c>
    </row>
    <row r="31" spans="1:59" s="2" customFormat="1" ht="15.75" customHeight="1" x14ac:dyDescent="0.3">
      <c r="A31" s="496" t="s">
        <v>410</v>
      </c>
      <c r="B31" s="343" t="s">
        <v>142</v>
      </c>
      <c r="C31" s="545" t="s">
        <v>411</v>
      </c>
      <c r="D31" s="448"/>
      <c r="E31" s="449" t="str">
        <f t="shared" si="0"/>
        <v/>
      </c>
      <c r="F31" s="448"/>
      <c r="G31" s="449" t="str">
        <f t="shared" si="19"/>
        <v/>
      </c>
      <c r="H31" s="448"/>
      <c r="I31" s="450"/>
      <c r="J31" s="186"/>
      <c r="K31" s="449" t="str">
        <f t="shared" si="1"/>
        <v/>
      </c>
      <c r="L31" s="448"/>
      <c r="M31" s="449" t="str">
        <f t="shared" si="2"/>
        <v/>
      </c>
      <c r="N31" s="448"/>
      <c r="O31" s="452"/>
      <c r="P31" s="448"/>
      <c r="Q31" s="449" t="str">
        <f t="shared" si="3"/>
        <v/>
      </c>
      <c r="R31" s="448"/>
      <c r="S31" s="449" t="str">
        <f t="shared" si="4"/>
        <v/>
      </c>
      <c r="T31" s="448"/>
      <c r="U31" s="450"/>
      <c r="V31" s="186"/>
      <c r="W31" s="449" t="str">
        <f t="shared" si="5"/>
        <v/>
      </c>
      <c r="X31" s="448"/>
      <c r="Y31" s="449" t="str">
        <f t="shared" si="6"/>
        <v/>
      </c>
      <c r="Z31" s="448"/>
      <c r="AA31" s="452"/>
      <c r="AB31" s="448"/>
      <c r="AC31" s="449" t="str">
        <f>IF(AB31*14=0,"",AB31*14)</f>
        <v/>
      </c>
      <c r="AD31" s="448"/>
      <c r="AE31" s="449" t="str">
        <f>IF(AD31*14=0,"",AD31*14)</f>
        <v/>
      </c>
      <c r="AF31" s="448"/>
      <c r="AG31" s="450"/>
      <c r="AH31" s="186"/>
      <c r="AI31" s="449" t="str">
        <f t="shared" si="8"/>
        <v/>
      </c>
      <c r="AJ31" s="448"/>
      <c r="AK31" s="449" t="str">
        <f t="shared" si="8"/>
        <v/>
      </c>
      <c r="AL31" s="448"/>
      <c r="AM31" s="452"/>
      <c r="AN31" s="186"/>
      <c r="AO31" s="449" t="str">
        <f t="shared" si="9"/>
        <v/>
      </c>
      <c r="AP31" s="395"/>
      <c r="AQ31" s="449" t="str">
        <f t="shared" si="10"/>
        <v/>
      </c>
      <c r="AR31" s="395"/>
      <c r="AS31" s="396"/>
      <c r="AT31" s="448">
        <v>1</v>
      </c>
      <c r="AU31" s="449">
        <f t="shared" si="11"/>
        <v>14</v>
      </c>
      <c r="AV31" s="448">
        <v>1</v>
      </c>
      <c r="AW31" s="449">
        <f t="shared" si="12"/>
        <v>14</v>
      </c>
      <c r="AX31" s="507">
        <v>2</v>
      </c>
      <c r="AY31" s="506" t="s">
        <v>30</v>
      </c>
      <c r="AZ31" s="190">
        <f t="shared" si="13"/>
        <v>1</v>
      </c>
      <c r="BA31" s="449">
        <f t="shared" si="14"/>
        <v>14</v>
      </c>
      <c r="BB31" s="399">
        <f t="shared" si="15"/>
        <v>1</v>
      </c>
      <c r="BC31" s="449">
        <f t="shared" si="16"/>
        <v>14</v>
      </c>
      <c r="BD31" s="399">
        <f t="shared" si="17"/>
        <v>2</v>
      </c>
      <c r="BE31" s="454">
        <f t="shared" si="18"/>
        <v>2</v>
      </c>
      <c r="BF31" s="500" t="s">
        <v>79</v>
      </c>
      <c r="BG31" s="471" t="s">
        <v>465</v>
      </c>
    </row>
    <row r="32" spans="1:59" s="168" customFormat="1" ht="15.75" customHeight="1" x14ac:dyDescent="0.25">
      <c r="A32" s="496" t="s">
        <v>412</v>
      </c>
      <c r="B32" s="508" t="s">
        <v>142</v>
      </c>
      <c r="C32" s="546" t="s">
        <v>413</v>
      </c>
      <c r="D32" s="459"/>
      <c r="E32" s="460" t="str">
        <f>IF(D32*14=0,"",D32*14)</f>
        <v/>
      </c>
      <c r="F32" s="461"/>
      <c r="G32" s="460" t="str">
        <f>IF(F32*14=0,"",F32*14)</f>
        <v/>
      </c>
      <c r="H32" s="462"/>
      <c r="I32" s="463"/>
      <c r="J32" s="464"/>
      <c r="K32" s="460" t="str">
        <f>IF(J32*14=0,"",J32*14)</f>
        <v/>
      </c>
      <c r="L32" s="461"/>
      <c r="M32" s="460" t="str">
        <f>IF(L32*14=0,"",L32*14)</f>
        <v/>
      </c>
      <c r="N32" s="462"/>
      <c r="O32" s="463"/>
      <c r="P32" s="465"/>
      <c r="Q32" s="460" t="str">
        <f>IF(P32*14=0,"",P32*14)</f>
        <v/>
      </c>
      <c r="R32" s="461"/>
      <c r="S32" s="460" t="str">
        <f>IF(R32*14=0,"",R32*14)</f>
        <v/>
      </c>
      <c r="T32" s="462"/>
      <c r="U32" s="462"/>
      <c r="V32" s="186"/>
      <c r="W32" s="460" t="str">
        <f>IF(V32*14=0,"",V32*14)</f>
        <v/>
      </c>
      <c r="X32" s="461"/>
      <c r="Y32" s="460" t="str">
        <f>IF(X32*14=0,"",X32*14)</f>
        <v/>
      </c>
      <c r="Z32" s="462"/>
      <c r="AA32" s="463"/>
      <c r="AB32" s="464"/>
      <c r="AC32" s="460" t="str">
        <f>IF(AB32*14=0,"",AB32*14)</f>
        <v/>
      </c>
      <c r="AD32" s="461"/>
      <c r="AE32" s="460" t="str">
        <f>IF(AD32*14=0,"",AD32*14)</f>
        <v/>
      </c>
      <c r="AF32" s="462"/>
      <c r="AG32" s="462"/>
      <c r="AH32" s="462"/>
      <c r="AI32" s="460" t="str">
        <f>IF(AH32*14=0,"",AH32*14)</f>
        <v/>
      </c>
      <c r="AJ32" s="461"/>
      <c r="AK32" s="460" t="str">
        <f>IF(AJ32*14=0,"",AJ32*14)</f>
        <v/>
      </c>
      <c r="AL32" s="167"/>
      <c r="AM32" s="466"/>
      <c r="AN32" s="464"/>
      <c r="AO32" s="460" t="str">
        <f>IF(AN32*14=0,"",AN32*14)</f>
        <v/>
      </c>
      <c r="AP32" s="461"/>
      <c r="AQ32" s="460" t="str">
        <f>IF(AP32*14=0,"",AP32*14)</f>
        <v/>
      </c>
      <c r="AR32" s="462"/>
      <c r="AS32" s="463"/>
      <c r="AT32" s="464"/>
      <c r="AU32" s="460" t="str">
        <f>IF(AT32*14=0,"",AT32*14)</f>
        <v/>
      </c>
      <c r="AV32" s="461">
        <v>6</v>
      </c>
      <c r="AW32" s="460">
        <v>120</v>
      </c>
      <c r="AX32" s="462">
        <v>6</v>
      </c>
      <c r="AY32" s="493" t="s">
        <v>30</v>
      </c>
      <c r="AZ32" s="467" t="str">
        <f>IF(D32+J32+P32+V32+AB32+AH32+AN32+AT32=0,"",D32+J32+P32+V32+AB32+AH32+AN32+AT32)</f>
        <v/>
      </c>
      <c r="BA32" s="460" t="str">
        <f>IF((P32+V32+AB32+AH32+AN32+AT32)*14=0,"",(P32+V32+AB32+AH32+AN32+AT32)*14)</f>
        <v/>
      </c>
      <c r="BB32" s="468">
        <f>IF(F32+L32+R32+X32+AD32+AJ32+AP32+AV32=0,"",F32+L32+R32+X32+AD32+AJ32+AP32+AV32)</f>
        <v>6</v>
      </c>
      <c r="BC32" s="460">
        <v>120</v>
      </c>
      <c r="BD32" s="469">
        <v>6</v>
      </c>
      <c r="BE32" s="470">
        <f>IF(D32+F32+L32+J32+P32+R32+V32+X32+AB32+AD32+AH32+AJ32+AN32+AP32+AT32+AV32=0,"",D32+F32+L32+J32+P32+R32+V32+X32+AB32+AD32+AH32+AJ32+AN32+AP32+AT32+AV32)</f>
        <v>6</v>
      </c>
      <c r="BF32" s="500" t="s">
        <v>79</v>
      </c>
      <c r="BG32" s="471" t="s">
        <v>465</v>
      </c>
    </row>
    <row r="33" spans="1:59" s="36" customFormat="1" ht="15.75" customHeight="1" thickBot="1" x14ac:dyDescent="0.35">
      <c r="A33" s="79"/>
      <c r="B33" s="244"/>
      <c r="C33" s="391" t="s">
        <v>289</v>
      </c>
      <c r="D33" s="42">
        <f>SUM(D12:D31)</f>
        <v>0</v>
      </c>
      <c r="E33" s="42">
        <f>SUM(E12:E31)</f>
        <v>0</v>
      </c>
      <c r="F33" s="42">
        <f>SUM(F12:F31)</f>
        <v>0</v>
      </c>
      <c r="G33" s="42">
        <f>SUM(G12:G31)</f>
        <v>0</v>
      </c>
      <c r="H33" s="42">
        <f>SUM(H12:H31)</f>
        <v>0</v>
      </c>
      <c r="I33" s="81" t="s">
        <v>133</v>
      </c>
      <c r="J33" s="42">
        <f>SUM(J12:J31)</f>
        <v>0</v>
      </c>
      <c r="K33" s="42">
        <f>SUM(K12:K31)</f>
        <v>0</v>
      </c>
      <c r="L33" s="42">
        <f>SUM(L12:L31)</f>
        <v>0</v>
      </c>
      <c r="M33" s="42">
        <f>SUM(M12:M31)</f>
        <v>0</v>
      </c>
      <c r="N33" s="42">
        <f>SUM(N12:N31)</f>
        <v>0</v>
      </c>
      <c r="O33" s="81" t="s">
        <v>133</v>
      </c>
      <c r="P33" s="42">
        <f>SUM(P12:P31)</f>
        <v>0</v>
      </c>
      <c r="Q33" s="42">
        <f>SUM(Q12:Q31)</f>
        <v>0</v>
      </c>
      <c r="R33" s="42">
        <f>SUM(R12:R31)</f>
        <v>0</v>
      </c>
      <c r="S33" s="42">
        <f>SUM(S12:S31)</f>
        <v>0</v>
      </c>
      <c r="T33" s="42">
        <f>SUM(T12:T31)</f>
        <v>0</v>
      </c>
      <c r="U33" s="81" t="s">
        <v>133</v>
      </c>
      <c r="V33" s="42">
        <f>SUM(V12:V31)</f>
        <v>0</v>
      </c>
      <c r="W33" s="42">
        <f>SUM(W12:W31)</f>
        <v>0</v>
      </c>
      <c r="X33" s="42">
        <f>SUM(X12:X31)</f>
        <v>0</v>
      </c>
      <c r="Y33" s="42">
        <f>SUM(Y12:Y31)</f>
        <v>0</v>
      </c>
      <c r="Z33" s="42">
        <f>SUM(Z12:Z31)</f>
        <v>0</v>
      </c>
      <c r="AA33" s="81" t="s">
        <v>133</v>
      </c>
      <c r="AB33" s="42">
        <f>SUM(AB12:AB31)</f>
        <v>11</v>
      </c>
      <c r="AC33" s="42">
        <f>SUM(AC12:AC31)</f>
        <v>154</v>
      </c>
      <c r="AD33" s="42">
        <f>SUM(AD12:AD31)</f>
        <v>13</v>
      </c>
      <c r="AE33" s="42">
        <f>SUM(AE12:AE31)</f>
        <v>182</v>
      </c>
      <c r="AF33" s="42">
        <f>SUM(AF12:AF31)</f>
        <v>24</v>
      </c>
      <c r="AG33" s="81" t="s">
        <v>133</v>
      </c>
      <c r="AH33" s="42">
        <f>SUM(AH12:AH31)</f>
        <v>10</v>
      </c>
      <c r="AI33" s="42">
        <f>SUM(AI12:AI31)</f>
        <v>140</v>
      </c>
      <c r="AJ33" s="42">
        <f>SUM(AJ12:AJ31)</f>
        <v>15</v>
      </c>
      <c r="AK33" s="42">
        <f>SUM(AK12:AK31)</f>
        <v>210</v>
      </c>
      <c r="AL33" s="42">
        <f>SUM(AL12:AL31)</f>
        <v>25</v>
      </c>
      <c r="AM33" s="81" t="s">
        <v>133</v>
      </c>
      <c r="AN33" s="42">
        <f>SUM(AN12:AN31)</f>
        <v>12</v>
      </c>
      <c r="AO33" s="42">
        <f>SUM(AO12:AO31)</f>
        <v>168</v>
      </c>
      <c r="AP33" s="42">
        <f>SUM(AP12:AP31)</f>
        <v>14</v>
      </c>
      <c r="AQ33" s="42">
        <f>SUM(AQ12:AQ31)</f>
        <v>196</v>
      </c>
      <c r="AR33" s="42">
        <f>SUM(AR12:AR31)</f>
        <v>25</v>
      </c>
      <c r="AS33" s="81" t="s">
        <v>133</v>
      </c>
      <c r="AT33" s="42">
        <f>SUM(AT12:AT31)</f>
        <v>6</v>
      </c>
      <c r="AU33" s="42">
        <f>SUM(AU12:AU31)</f>
        <v>84</v>
      </c>
      <c r="AV33" s="42">
        <f>SUM(AV12:AV31)</f>
        <v>10</v>
      </c>
      <c r="AW33" s="42">
        <f>SUM(AW12:AW31)</f>
        <v>140</v>
      </c>
      <c r="AX33" s="42">
        <f>SUM(AX28:AX32)</f>
        <v>20</v>
      </c>
      <c r="AY33" s="81" t="s">
        <v>133</v>
      </c>
      <c r="AZ33" s="42">
        <f t="shared" ref="AZ33:BE33" si="20">SUM(AZ12:AZ31)</f>
        <v>39</v>
      </c>
      <c r="BA33" s="42">
        <f t="shared" si="20"/>
        <v>546</v>
      </c>
      <c r="BB33" s="42">
        <f t="shared" si="20"/>
        <v>52</v>
      </c>
      <c r="BC33" s="42">
        <f t="shared" si="20"/>
        <v>728</v>
      </c>
      <c r="BD33" s="42">
        <f>SUM(BD12:BD32)</f>
        <v>94</v>
      </c>
      <c r="BE33" s="42">
        <f t="shared" si="20"/>
        <v>91</v>
      </c>
    </row>
    <row r="34" spans="1:59" s="36" customFormat="1" ht="15.75" customHeight="1" thickBot="1" x14ac:dyDescent="0.35">
      <c r="A34" s="74"/>
      <c r="B34" s="75"/>
      <c r="C34" s="34" t="s">
        <v>290</v>
      </c>
      <c r="D34" s="35">
        <f>D10+D33</f>
        <v>0</v>
      </c>
      <c r="E34" s="35">
        <f>E10+E33</f>
        <v>0</v>
      </c>
      <c r="F34" s="35">
        <f>F10+F33</f>
        <v>30</v>
      </c>
      <c r="G34" s="35">
        <f>G10+G33</f>
        <v>600</v>
      </c>
      <c r="H34" s="35">
        <f>H10+H33</f>
        <v>27</v>
      </c>
      <c r="I34" s="82" t="s">
        <v>133</v>
      </c>
      <c r="J34" s="35">
        <f>J10+J33</f>
        <v>17</v>
      </c>
      <c r="K34" s="35">
        <f>K10+K33</f>
        <v>238</v>
      </c>
      <c r="L34" s="35">
        <f>L10+L33</f>
        <v>15</v>
      </c>
      <c r="M34" s="35">
        <f>M10+M33</f>
        <v>210</v>
      </c>
      <c r="N34" s="35">
        <f>N10+N33</f>
        <v>30</v>
      </c>
      <c r="O34" s="82" t="s">
        <v>133</v>
      </c>
      <c r="P34" s="35">
        <f>P10+P33</f>
        <v>9</v>
      </c>
      <c r="Q34" s="35">
        <f>Q10+Q33</f>
        <v>126</v>
      </c>
      <c r="R34" s="35">
        <f>R10+R33</f>
        <v>22</v>
      </c>
      <c r="S34" s="35">
        <f>S10+S33</f>
        <v>318</v>
      </c>
      <c r="T34" s="35">
        <f>T10+T33</f>
        <v>28</v>
      </c>
      <c r="U34" s="82" t="s">
        <v>133</v>
      </c>
      <c r="V34" s="35">
        <f>V10+V33</f>
        <v>14</v>
      </c>
      <c r="W34" s="35">
        <f>W10+W33</f>
        <v>196</v>
      </c>
      <c r="X34" s="35">
        <f>X10+X33</f>
        <v>18</v>
      </c>
      <c r="Y34" s="35">
        <f>Y10+Y33</f>
        <v>266</v>
      </c>
      <c r="Z34" s="35">
        <f>Z10+Z33</f>
        <v>29</v>
      </c>
      <c r="AA34" s="82" t="s">
        <v>133</v>
      </c>
      <c r="AB34" s="35">
        <f>AB10+AB33</f>
        <v>15</v>
      </c>
      <c r="AC34" s="35">
        <f>AC10+AC33</f>
        <v>210</v>
      </c>
      <c r="AD34" s="35">
        <f>AD10+AD33</f>
        <v>17</v>
      </c>
      <c r="AE34" s="35">
        <f>AE10+AE33</f>
        <v>238</v>
      </c>
      <c r="AF34" s="35">
        <f>AF10+AF33</f>
        <v>31</v>
      </c>
      <c r="AG34" s="82" t="s">
        <v>133</v>
      </c>
      <c r="AH34" s="35">
        <f>AH10+AH33</f>
        <v>13</v>
      </c>
      <c r="AI34" s="35">
        <f>AI10+AI33</f>
        <v>182</v>
      </c>
      <c r="AJ34" s="35">
        <f>AJ10+AJ33</f>
        <v>18</v>
      </c>
      <c r="AK34" s="35">
        <f>AK10+AK33</f>
        <v>252</v>
      </c>
      <c r="AL34" s="35">
        <f>AL10+AL33</f>
        <v>32</v>
      </c>
      <c r="AM34" s="82" t="s">
        <v>133</v>
      </c>
      <c r="AN34" s="35">
        <f>AN10+AN33</f>
        <v>14</v>
      </c>
      <c r="AO34" s="35">
        <f>AO10+AO33</f>
        <v>196</v>
      </c>
      <c r="AP34" s="35">
        <f>AP10+AP33</f>
        <v>16</v>
      </c>
      <c r="AQ34" s="35">
        <f>AQ10+AQ33</f>
        <v>224</v>
      </c>
      <c r="AR34" s="35">
        <f>AR10+AR33</f>
        <v>30</v>
      </c>
      <c r="AS34" s="82" t="s">
        <v>133</v>
      </c>
      <c r="AT34" s="35">
        <f>AT10+AT33</f>
        <v>8</v>
      </c>
      <c r="AU34" s="35">
        <f>AU10+AU33</f>
        <v>112</v>
      </c>
      <c r="AV34" s="35">
        <f>AV10+AV33</f>
        <v>15</v>
      </c>
      <c r="AW34" s="35">
        <f>AW10+AW33</f>
        <v>211</v>
      </c>
      <c r="AX34" s="35">
        <f>AX10+AX33</f>
        <v>33</v>
      </c>
      <c r="AY34" s="82" t="s">
        <v>133</v>
      </c>
      <c r="AZ34" s="43">
        <f t="shared" ref="AZ34:BE34" si="21">AZ10+AZ33</f>
        <v>90</v>
      </c>
      <c r="BA34" s="43">
        <f t="shared" si="21"/>
        <v>1260</v>
      </c>
      <c r="BB34" s="43">
        <f t="shared" si="21"/>
        <v>151</v>
      </c>
      <c r="BC34" s="43">
        <f t="shared" si="21"/>
        <v>2305</v>
      </c>
      <c r="BD34" s="43">
        <f t="shared" si="21"/>
        <v>240</v>
      </c>
      <c r="BE34" s="43">
        <f t="shared" si="21"/>
        <v>241</v>
      </c>
    </row>
    <row r="35" spans="1:59" ht="18.75" customHeight="1" x14ac:dyDescent="0.3">
      <c r="A35" s="87"/>
      <c r="B35" s="45"/>
      <c r="C35" s="46" t="s">
        <v>134</v>
      </c>
      <c r="D35" s="706"/>
      <c r="E35" s="707"/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707"/>
      <c r="Z35" s="707"/>
      <c r="AA35" s="707"/>
      <c r="AB35" s="706"/>
      <c r="AC35" s="707"/>
      <c r="AD35" s="707"/>
      <c r="AE35" s="707"/>
      <c r="AF35" s="707"/>
      <c r="AG35" s="707"/>
      <c r="AH35" s="707"/>
      <c r="AI35" s="707"/>
      <c r="AJ35" s="707"/>
      <c r="AK35" s="707"/>
      <c r="AL35" s="707"/>
      <c r="AM35" s="707"/>
      <c r="AN35" s="707"/>
      <c r="AO35" s="707"/>
      <c r="AP35" s="707"/>
      <c r="AQ35" s="707"/>
      <c r="AR35" s="707"/>
      <c r="AS35" s="707"/>
      <c r="AT35" s="707"/>
      <c r="AU35" s="707"/>
      <c r="AV35" s="707"/>
      <c r="AW35" s="707"/>
      <c r="AX35" s="707"/>
      <c r="AY35" s="707"/>
      <c r="AZ35" s="708"/>
      <c r="BA35" s="709"/>
      <c r="BB35" s="709"/>
      <c r="BC35" s="709"/>
      <c r="BD35" s="709"/>
      <c r="BE35" s="709"/>
      <c r="BF35" s="472"/>
      <c r="BG35" s="472"/>
    </row>
    <row r="36" spans="1:59" s="2" customFormat="1" ht="15.75" customHeight="1" x14ac:dyDescent="0.25">
      <c r="A36" s="489" t="s">
        <v>414</v>
      </c>
      <c r="B36" s="252" t="s">
        <v>28</v>
      </c>
      <c r="C36" s="182" t="s">
        <v>415</v>
      </c>
      <c r="D36" s="448"/>
      <c r="E36" s="449" t="str">
        <f>IF(D36*14=0,"",D36*14)</f>
        <v/>
      </c>
      <c r="F36" s="448"/>
      <c r="G36" s="449" t="str">
        <f>IF(F36*14=0,"",F36*14)</f>
        <v/>
      </c>
      <c r="H36" s="448"/>
      <c r="I36" s="450"/>
      <c r="J36" s="186"/>
      <c r="K36" s="449" t="str">
        <f>IF(J36*14=0,"",J36*14)</f>
        <v/>
      </c>
      <c r="L36" s="448"/>
      <c r="M36" s="449" t="str">
        <f>IF(L36*14=0,"",L36*14)</f>
        <v/>
      </c>
      <c r="N36" s="448"/>
      <c r="O36" s="452"/>
      <c r="P36" s="448"/>
      <c r="Q36" s="449" t="str">
        <f>IF(P36*14=0,"",P36*14)</f>
        <v/>
      </c>
      <c r="R36" s="448"/>
      <c r="S36" s="449" t="str">
        <f>IF(R36*14=0,"",R36*14)</f>
        <v/>
      </c>
      <c r="T36" s="448"/>
      <c r="U36" s="450"/>
      <c r="V36" s="186"/>
      <c r="W36" s="449" t="str">
        <f>IF(V36*14=0,"",V36*14)</f>
        <v/>
      </c>
      <c r="X36" s="448"/>
      <c r="Y36" s="449" t="str">
        <f>IF(X36*14=0,"",X36*14)</f>
        <v/>
      </c>
      <c r="Z36" s="448"/>
      <c r="AA36" s="452"/>
      <c r="AB36" s="448"/>
      <c r="AC36" s="449" t="str">
        <f>IF(AB36*14=0,"",AB36*14)</f>
        <v/>
      </c>
      <c r="AD36" s="448"/>
      <c r="AE36" s="449" t="str">
        <f>IF(AD36*14=0,"",AD36*14)</f>
        <v/>
      </c>
      <c r="AF36" s="448"/>
      <c r="AG36" s="450"/>
      <c r="AH36" s="186"/>
      <c r="AI36" s="449" t="str">
        <f>IF(AH36*14=0,"",AH36*14)</f>
        <v/>
      </c>
      <c r="AJ36" s="448"/>
      <c r="AK36" s="449" t="str">
        <f>IF(AJ36*14=0,"",AJ36*14)</f>
        <v/>
      </c>
      <c r="AL36" s="448"/>
      <c r="AM36" s="452"/>
      <c r="AN36" s="186"/>
      <c r="AO36" s="449" t="str">
        <f>IF(AN36*14=0,"",AN36*14)</f>
        <v/>
      </c>
      <c r="AP36" s="395"/>
      <c r="AQ36" s="449" t="str">
        <f>IF(AP36*14=0,"",AP36*14)</f>
        <v/>
      </c>
      <c r="AR36" s="395"/>
      <c r="AS36" s="396"/>
      <c r="AT36" s="448"/>
      <c r="AU36" s="449" t="str">
        <f>IF(AT36*14=0,"",AT36*14)</f>
        <v/>
      </c>
      <c r="AV36" s="448"/>
      <c r="AW36" s="449" t="str">
        <f>IF(AV36*14=0,"",AV36*14)</f>
        <v/>
      </c>
      <c r="AX36" s="448"/>
      <c r="AY36" s="448"/>
      <c r="AZ36" s="190" t="str">
        <f>IF(D36+J36+P36+V36+AB36+AH36+AN36+AT36=0,"",D36+J36+P36+V36+AB36+AH36+AN36+AT36)</f>
        <v/>
      </c>
      <c r="BA36" s="398" t="str">
        <f>IF((P36+V36+AB36+AH36+AN36+AT36)*14=0,"",(P36+V36+AB36+AH36+AN36+AT36)*14)</f>
        <v/>
      </c>
      <c r="BB36" s="399" t="str">
        <f>IF(F36+L36+R36+X36+AD36+AJ36+AP36+AV36=0,"",F36+L36+R36+X36+AD36+AJ36+AP36+AV36)</f>
        <v/>
      </c>
      <c r="BC36" s="449" t="str">
        <f>IF((L36+F36+R36+X36+AD36+AJ36+AP36+AV36)*14=0,"",(L36+F36+R36+X36+AD36+AJ36+AP36+AV36)*14)</f>
        <v/>
      </c>
      <c r="BD36" s="400" t="s">
        <v>133</v>
      </c>
      <c r="BE36" s="401" t="str">
        <f>IF(D36+F36+L36+J36+P36+R36+V36+X36+AB36+AD36+AH36+AJ36+AN36+AP36+AT36+AV36=0,"",D36+F36+L36+J36+P36+R36+V36+X36+AB36+AD36+AH36+AJ36+AN36+AP36+AT36+AV36)</f>
        <v/>
      </c>
      <c r="BF36" s="500" t="s">
        <v>79</v>
      </c>
      <c r="BG36" s="471" t="s">
        <v>80</v>
      </c>
    </row>
    <row r="37" spans="1:59" s="2" customFormat="1" ht="15.75" customHeight="1" x14ac:dyDescent="0.25">
      <c r="A37" s="473" t="s">
        <v>416</v>
      </c>
      <c r="B37" s="252" t="s">
        <v>28</v>
      </c>
      <c r="C37" s="182" t="s">
        <v>417</v>
      </c>
      <c r="D37" s="448"/>
      <c r="E37" s="449" t="str">
        <f>IF(D37*14=0,"",D37*14)</f>
        <v/>
      </c>
      <c r="F37" s="448"/>
      <c r="G37" s="449" t="str">
        <f>IF(F37*14=0,"",F37*14)</f>
        <v/>
      </c>
      <c r="H37" s="448"/>
      <c r="I37" s="450"/>
      <c r="J37" s="186"/>
      <c r="K37" s="449" t="str">
        <f>IF(J37*14=0,"",J37*14)</f>
        <v/>
      </c>
      <c r="L37" s="448"/>
      <c r="M37" s="449" t="str">
        <f>IF(L37*14=0,"",L37*14)</f>
        <v/>
      </c>
      <c r="N37" s="448"/>
      <c r="O37" s="452"/>
      <c r="P37" s="448"/>
      <c r="Q37" s="449" t="str">
        <f>IF(P37*14=0,"",P37*14)</f>
        <v/>
      </c>
      <c r="R37" s="448"/>
      <c r="S37" s="449" t="str">
        <f>IF(R37*14=0,"",R37*14)</f>
        <v/>
      </c>
      <c r="T37" s="448"/>
      <c r="U37" s="450"/>
      <c r="V37" s="186"/>
      <c r="W37" s="449" t="str">
        <f>IF(V37*14=0,"",V37*14)</f>
        <v/>
      </c>
      <c r="X37" s="448"/>
      <c r="Y37" s="449" t="str">
        <f>IF(X37*14=0,"",X37*14)</f>
        <v/>
      </c>
      <c r="Z37" s="448"/>
      <c r="AA37" s="452"/>
      <c r="AB37" s="448"/>
      <c r="AC37" s="449" t="str">
        <f>IF(AB37*14=0,"",AB37*14)</f>
        <v/>
      </c>
      <c r="AD37" s="448"/>
      <c r="AE37" s="449" t="str">
        <f>IF(AD37*14=0,"",AD37*14)</f>
        <v/>
      </c>
      <c r="AF37" s="448"/>
      <c r="AG37" s="450"/>
      <c r="AH37" s="186"/>
      <c r="AI37" s="449" t="str">
        <f>IF(AH37*14=0,"",AH37*14)</f>
        <v/>
      </c>
      <c r="AJ37" s="448"/>
      <c r="AK37" s="449" t="str">
        <f>IF(AJ37*14=0,"",AJ37*14)</f>
        <v/>
      </c>
      <c r="AL37" s="448"/>
      <c r="AM37" s="452"/>
      <c r="AN37" s="186"/>
      <c r="AO37" s="449" t="str">
        <f>IF(AN37*14=0,"",AN37*14)</f>
        <v/>
      </c>
      <c r="AP37" s="395"/>
      <c r="AQ37" s="449" t="str">
        <f>IF(AP37*14=0,"",AP37*14)</f>
        <v/>
      </c>
      <c r="AR37" s="395"/>
      <c r="AS37" s="396"/>
      <c r="AT37" s="448"/>
      <c r="AU37" s="449" t="str">
        <f>IF(AT37*14=0,"",AT37*14)</f>
        <v/>
      </c>
      <c r="AV37" s="448"/>
      <c r="AW37" s="449" t="str">
        <f>IF(AV37*14=0,"",AV37*14)</f>
        <v/>
      </c>
      <c r="AX37" s="448"/>
      <c r="AY37" s="448"/>
      <c r="AZ37" s="190" t="str">
        <f>IF(D37+J37+P37+V37+AB37+AH37+AN37+AT37=0,"",D37+J37+P37+V37+AB37+AH37+AN37+AT37)</f>
        <v/>
      </c>
      <c r="BA37" s="398" t="str">
        <f>IF((P37+V37+AB37+AH37+AN37+AT37)*14=0,"",(P37+V37+AB37+AH37+AN37+AT37)*14)</f>
        <v/>
      </c>
      <c r="BB37" s="399" t="str">
        <f>IF(F37+L37+R37+X37+AD37+AJ37+AP37+AV37=0,"",F37+L37+R37+X37+AD37+AJ37+AP37+AV37)</f>
        <v/>
      </c>
      <c r="BC37" s="449" t="str">
        <f>IF((L37+F37+R37+X37+AD37+AJ37+AP37+AV37)*14=0,"",(L37+F37+R37+X37+AD37+AJ37+AP37+AV37)*14)</f>
        <v/>
      </c>
      <c r="BD37" s="400" t="s">
        <v>133</v>
      </c>
      <c r="BE37" s="401" t="str">
        <f>IF(D37+F37+L37+J37+P37+R37+V37+X37+AB37+AD37+AH37+AJ37+AN37+AP37+AT37+AV37=0,"",D37+F37+L37+J37+P37+R37+V37+X37+AB37+AD37+AH37+AJ37+AN37+AP37+AT37+AV37)</f>
        <v/>
      </c>
      <c r="BF37" s="500" t="s">
        <v>79</v>
      </c>
      <c r="BG37" s="471" t="s">
        <v>80</v>
      </c>
    </row>
    <row r="38" spans="1:59" s="2" customFormat="1" ht="15.75" customHeight="1" thickBot="1" x14ac:dyDescent="0.3">
      <c r="A38" s="509"/>
      <c r="B38" s="252"/>
      <c r="C38" s="105"/>
      <c r="D38" s="448"/>
      <c r="E38" s="449" t="str">
        <f>IF(D38*14=0,"",D38*14)</f>
        <v/>
      </c>
      <c r="F38" s="448"/>
      <c r="G38" s="449" t="str">
        <f>IF(F38*14=0,"",F38*14)</f>
        <v/>
      </c>
      <c r="H38" s="448"/>
      <c r="I38" s="450"/>
      <c r="J38" s="186"/>
      <c r="K38" s="449" t="str">
        <f>IF(J38*14=0,"",J38*14)</f>
        <v/>
      </c>
      <c r="L38" s="448"/>
      <c r="M38" s="449" t="str">
        <f>IF(L38*14=0,"",L38*14)</f>
        <v/>
      </c>
      <c r="N38" s="448"/>
      <c r="O38" s="452"/>
      <c r="P38" s="448"/>
      <c r="Q38" s="449" t="str">
        <f>IF(P38*14=0,"",P38*14)</f>
        <v/>
      </c>
      <c r="R38" s="448"/>
      <c r="S38" s="449" t="str">
        <f>IF(R38*14=0,"",R38*14)</f>
        <v/>
      </c>
      <c r="T38" s="448"/>
      <c r="U38" s="450"/>
      <c r="V38" s="186"/>
      <c r="W38" s="449" t="str">
        <f>IF(V38*14=0,"",V38*14)</f>
        <v/>
      </c>
      <c r="X38" s="448"/>
      <c r="Y38" s="449" t="str">
        <f>IF(X38*14=0,"",X38*14)</f>
        <v/>
      </c>
      <c r="Z38" s="448"/>
      <c r="AA38" s="452"/>
      <c r="AB38" s="448"/>
      <c r="AC38" s="449" t="str">
        <f>IF(AB38*14=0,"",AB38*14)</f>
        <v/>
      </c>
      <c r="AD38" s="448"/>
      <c r="AE38" s="449" t="str">
        <f>IF(AD38*14=0,"",AD38*14)</f>
        <v/>
      </c>
      <c r="AF38" s="448"/>
      <c r="AG38" s="450"/>
      <c r="AH38" s="186"/>
      <c r="AI38" s="449" t="str">
        <f>IF(AH38*14=0,"",AH38*14)</f>
        <v/>
      </c>
      <c r="AJ38" s="448"/>
      <c r="AK38" s="449" t="str">
        <f>IF(AJ38*14=0,"",AJ38*14)</f>
        <v/>
      </c>
      <c r="AL38" s="448"/>
      <c r="AM38" s="452"/>
      <c r="AN38" s="186"/>
      <c r="AO38" s="449" t="str">
        <f>IF(AN38*14=0,"",AN38*14)</f>
        <v/>
      </c>
      <c r="AP38" s="395"/>
      <c r="AQ38" s="449" t="str">
        <f>IF(AP38*14=0,"",AP38*14)</f>
        <v/>
      </c>
      <c r="AR38" s="395"/>
      <c r="AS38" s="396"/>
      <c r="AT38" s="448"/>
      <c r="AU38" s="449" t="str">
        <f>IF(AT38*14=0,"",AT38*14)</f>
        <v/>
      </c>
      <c r="AV38" s="448"/>
      <c r="AW38" s="510"/>
      <c r="AX38" s="448"/>
      <c r="AY38" s="448"/>
      <c r="AZ38" s="190" t="str">
        <f>IF(D38+J38+P38+V38+AB38+AH38+AN38+AT38=0,"",D38+J38+P38+V38+AB38+AH38+AN38+AT38)</f>
        <v/>
      </c>
      <c r="BA38" s="398" t="str">
        <f>IF((P38+V38+AB38+AH38+AN38+AT38)*14=0,"",(P38+V38+AB38+AH38+AN38+AT38)*14)</f>
        <v/>
      </c>
      <c r="BB38" s="399" t="str">
        <f>IF(F38+L38+R38+X38+AD38+AJ38+AP38+AV38=0,"",F38+L38+R38+X38+AD38+AJ38+AP38+AV38)</f>
        <v/>
      </c>
      <c r="BC38" s="398" t="str">
        <f>IF((L38+F38+R38+X38+AD38+AJ38+AP38+AV38)*15=0,"",(L38+F38+R38+X38+AD38+AJ38+AP38+AV38)*15)</f>
        <v/>
      </c>
      <c r="BD38" s="400" t="s">
        <v>133</v>
      </c>
      <c r="BE38" s="401" t="str">
        <f>IF(D38+F38+L38+J38+P38+R38+V38+X38+AB38+AD38+AH38+AJ38+AN38+AP38+AT38+AV38=0,"",D38+F38+L38+J38+P38+R38+V38+X38+AB38+AD38+AH38+AJ38+AN38+AP38+AT38+AV38)</f>
        <v/>
      </c>
      <c r="BF38" s="471"/>
      <c r="BG38" s="471"/>
    </row>
    <row r="39" spans="1:59" ht="15.75" customHeight="1" thickBot="1" x14ac:dyDescent="0.35">
      <c r="A39" s="47"/>
      <c r="B39" s="48"/>
      <c r="C39" s="49" t="s">
        <v>139</v>
      </c>
      <c r="D39" s="50">
        <f>SUM(D36:D38)</f>
        <v>0</v>
      </c>
      <c r="E39" s="51" t="str">
        <f>IF(D39*14=0,"",D39*14)</f>
        <v/>
      </c>
      <c r="F39" s="52">
        <f>SUM(F36:F38)</f>
        <v>0</v>
      </c>
      <c r="G39" s="51" t="str">
        <f>IF(F39*14=0,"",F39*14)</f>
        <v/>
      </c>
      <c r="H39" s="53" t="s">
        <v>133</v>
      </c>
      <c r="I39" s="54" t="s">
        <v>133</v>
      </c>
      <c r="J39" s="55">
        <f>SUM(J36:J38)</f>
        <v>0</v>
      </c>
      <c r="K39" s="51" t="str">
        <f>IF(J39*14=0,"",J39*14)</f>
        <v/>
      </c>
      <c r="L39" s="52">
        <f>SUM(L36:L38)</f>
        <v>0</v>
      </c>
      <c r="M39" s="51" t="str">
        <f>IF(L39*14=0,"",L39*14)</f>
        <v/>
      </c>
      <c r="N39" s="53" t="s">
        <v>133</v>
      </c>
      <c r="O39" s="54" t="s">
        <v>133</v>
      </c>
      <c r="P39" s="50">
        <f>SUM(P36:P38)</f>
        <v>0</v>
      </c>
      <c r="Q39" s="51" t="str">
        <f>IF(P39*14=0,"",P39*14)</f>
        <v/>
      </c>
      <c r="R39" s="52">
        <f>SUM(R36:R38)</f>
        <v>0</v>
      </c>
      <c r="S39" s="51" t="str">
        <f>IF(R39*14=0,"",R39*14)</f>
        <v/>
      </c>
      <c r="T39" s="56" t="s">
        <v>133</v>
      </c>
      <c r="U39" s="54" t="s">
        <v>133</v>
      </c>
      <c r="V39" s="55">
        <f>SUM(V36:V38)</f>
        <v>0</v>
      </c>
      <c r="W39" s="51" t="str">
        <f>IF(V39*14=0,"",V39*14)</f>
        <v/>
      </c>
      <c r="X39" s="52">
        <f>SUM(X36:X38)</f>
        <v>0</v>
      </c>
      <c r="Y39" s="51" t="str">
        <f>IF(X39*14=0,"",X39*14)</f>
        <v/>
      </c>
      <c r="Z39" s="53" t="s">
        <v>133</v>
      </c>
      <c r="AA39" s="54" t="s">
        <v>133</v>
      </c>
      <c r="AB39" s="50">
        <f>SUM(AB36:AB38)</f>
        <v>0</v>
      </c>
      <c r="AC39" s="51" t="str">
        <f>IF(AB39*14=0,"",AB39*14)</f>
        <v/>
      </c>
      <c r="AD39" s="52">
        <f>SUM(AD36:AD38)</f>
        <v>0</v>
      </c>
      <c r="AE39" s="51" t="str">
        <f>IF(AD39*14=0,"",AD39*14)</f>
        <v/>
      </c>
      <c r="AF39" s="53" t="s">
        <v>133</v>
      </c>
      <c r="AG39" s="54" t="s">
        <v>133</v>
      </c>
      <c r="AH39" s="55">
        <f>SUM(AH36:AH38)</f>
        <v>0</v>
      </c>
      <c r="AI39" s="51" t="str">
        <f>IF(AH39*14=0,"",AH39*14)</f>
        <v/>
      </c>
      <c r="AJ39" s="52">
        <f>SUM(AJ36:AJ38)</f>
        <v>0</v>
      </c>
      <c r="AK39" s="51" t="str">
        <f>IF(AJ39*14=0,"",AJ39*14)</f>
        <v/>
      </c>
      <c r="AL39" s="53" t="s">
        <v>133</v>
      </c>
      <c r="AM39" s="54" t="s">
        <v>133</v>
      </c>
      <c r="AN39" s="50">
        <f>SUM(AN36:AN38)</f>
        <v>0</v>
      </c>
      <c r="AO39" s="51" t="str">
        <f>IF(AN39*14=0,"",AN39*14)</f>
        <v/>
      </c>
      <c r="AP39" s="52">
        <f>SUM(AP36:AP38)</f>
        <v>0</v>
      </c>
      <c r="AQ39" s="51" t="str">
        <f>IF(AP39*14=0,"",AP39*14)</f>
        <v/>
      </c>
      <c r="AR39" s="56" t="s">
        <v>133</v>
      </c>
      <c r="AS39" s="54" t="s">
        <v>133</v>
      </c>
      <c r="AT39" s="55">
        <f>SUM(AT36:AT38)</f>
        <v>0</v>
      </c>
      <c r="AU39" s="51" t="str">
        <f>IF(AT39*14=0,"",AT39*14)</f>
        <v/>
      </c>
      <c r="AV39" s="52">
        <f>SUM(AV36:AV38)</f>
        <v>0</v>
      </c>
      <c r="AW39" s="124"/>
      <c r="AX39" s="53" t="s">
        <v>133</v>
      </c>
      <c r="AY39" s="54" t="s">
        <v>133</v>
      </c>
      <c r="AZ39" s="57" t="str">
        <f>IF(D39+J39+P39+V39=0,"",D39+J39+P39+V39)</f>
        <v/>
      </c>
      <c r="BA39" s="411" t="str">
        <f>IF((P39+V39+AB39+AH39+AN39+AT39)*14=0,"",(P39+V39+AB39+AH39+AN39+AT39)*14)</f>
        <v/>
      </c>
      <c r="BB39" s="412" t="str">
        <f>IF(F39+L39+R39+X39=0,"",F39+L39+R39+X39)</f>
        <v/>
      </c>
      <c r="BC39" s="478" t="str">
        <f>IF((L39+F39+R39+X39+AD39+AJ39+AP39+AV39)*15=0,"",(L39+F39+R39+X39+AD39+AJ39+AP39+AV39)*15)</f>
        <v/>
      </c>
      <c r="BD39" s="53" t="s">
        <v>133</v>
      </c>
      <c r="BE39" s="58" t="s">
        <v>295</v>
      </c>
    </row>
    <row r="40" spans="1:59" ht="15.75" customHeight="1" thickBot="1" x14ac:dyDescent="0.35">
      <c r="A40" s="116"/>
      <c r="B40" s="117"/>
      <c r="C40" s="61" t="s">
        <v>296</v>
      </c>
      <c r="D40" s="62">
        <f>D34+D39</f>
        <v>0</v>
      </c>
      <c r="E40" s="63" t="str">
        <f>IF(D40*14=0,"",D40*14)</f>
        <v/>
      </c>
      <c r="F40" s="64">
        <f>F34+F39</f>
        <v>30</v>
      </c>
      <c r="G40" s="63">
        <v>600</v>
      </c>
      <c r="H40" s="65" t="s">
        <v>133</v>
      </c>
      <c r="I40" s="66" t="s">
        <v>133</v>
      </c>
      <c r="J40" s="67">
        <f>J34+J39</f>
        <v>17</v>
      </c>
      <c r="K40" s="63">
        <f>IF(J40*14=0,"",J40*14)</f>
        <v>238</v>
      </c>
      <c r="L40" s="64">
        <f>L34+L39</f>
        <v>15</v>
      </c>
      <c r="M40" s="63">
        <f>IF(L40*14=0,"",L40*14)</f>
        <v>210</v>
      </c>
      <c r="N40" s="65" t="s">
        <v>133</v>
      </c>
      <c r="O40" s="66" t="s">
        <v>133</v>
      </c>
      <c r="P40" s="62">
        <f>P34+P39</f>
        <v>9</v>
      </c>
      <c r="Q40" s="63">
        <f>IF(P40*14=0,"",P40*14)</f>
        <v>126</v>
      </c>
      <c r="R40" s="64">
        <f>R34+R39</f>
        <v>22</v>
      </c>
      <c r="S40" s="63">
        <f>IF(R40*14=0,"",R40*14)</f>
        <v>308</v>
      </c>
      <c r="T40" s="68" t="s">
        <v>133</v>
      </c>
      <c r="U40" s="66" t="s">
        <v>133</v>
      </c>
      <c r="V40" s="67">
        <f>V34+V39</f>
        <v>14</v>
      </c>
      <c r="W40" s="63">
        <f>IF(V40*14=0,"",V40*14)</f>
        <v>196</v>
      </c>
      <c r="X40" s="64">
        <f>X34+X39</f>
        <v>18</v>
      </c>
      <c r="Y40" s="63">
        <f>IF(X40*14=0,"",X40*14)</f>
        <v>252</v>
      </c>
      <c r="Z40" s="65" t="s">
        <v>133</v>
      </c>
      <c r="AA40" s="66" t="s">
        <v>133</v>
      </c>
      <c r="AB40" s="62">
        <f>AB34+AB39</f>
        <v>15</v>
      </c>
      <c r="AC40" s="63">
        <f>IF(AB40*14=0,"",AB40*14)</f>
        <v>210</v>
      </c>
      <c r="AD40" s="64">
        <f>AD34+AD39</f>
        <v>17</v>
      </c>
      <c r="AE40" s="63">
        <f>IF(AD40*14=0,"",AD40*14)</f>
        <v>238</v>
      </c>
      <c r="AF40" s="65" t="s">
        <v>133</v>
      </c>
      <c r="AG40" s="66" t="s">
        <v>133</v>
      </c>
      <c r="AH40" s="67">
        <f>AH34+AH39</f>
        <v>13</v>
      </c>
      <c r="AI40" s="63">
        <f>IF(AH40*14=0,"",AH40*14)</f>
        <v>182</v>
      </c>
      <c r="AJ40" s="64">
        <f>AJ34+AJ39</f>
        <v>18</v>
      </c>
      <c r="AK40" s="63">
        <v>252</v>
      </c>
      <c r="AL40" s="65" t="s">
        <v>133</v>
      </c>
      <c r="AM40" s="66" t="s">
        <v>133</v>
      </c>
      <c r="AN40" s="62">
        <f>AN34+AN39</f>
        <v>14</v>
      </c>
      <c r="AO40" s="63">
        <f>IF(AN40*14=0,"",AN40*14)</f>
        <v>196</v>
      </c>
      <c r="AP40" s="64">
        <f>AP34+AP39</f>
        <v>16</v>
      </c>
      <c r="AQ40" s="63">
        <v>224</v>
      </c>
      <c r="AR40" s="68" t="s">
        <v>133</v>
      </c>
      <c r="AS40" s="66" t="s">
        <v>133</v>
      </c>
      <c r="AT40" s="67">
        <f>AT34+AT39</f>
        <v>8</v>
      </c>
      <c r="AU40" s="63">
        <f>IF(AT40*14=0,"",AT40*14)</f>
        <v>112</v>
      </c>
      <c r="AV40" s="64">
        <f>AV34+AV39</f>
        <v>15</v>
      </c>
      <c r="AW40" s="63">
        <f>SUM(AW34,AW39)</f>
        <v>211</v>
      </c>
      <c r="AX40" s="65" t="s">
        <v>133</v>
      </c>
      <c r="AY40" s="66" t="s">
        <v>133</v>
      </c>
      <c r="AZ40" s="120">
        <f>IF(D40+J40+P40+V40+AB40+AN40+AT40+AH40=0,"",D40+J40+P40+V40+AB40+AN40+AT40+AH40)</f>
        <v>90</v>
      </c>
      <c r="BA40" s="121">
        <f>IF((D40+J40+P40+V40+AB40+AH40+AN40+AT40)*14=0,"",(D40+J40+P40+V40+AB40+AH40+AN40+AT40)*14)</f>
        <v>1260</v>
      </c>
      <c r="BB40" s="120">
        <f>IF(F40+L40+R40+X40+AD40+AP40+AV40+AJ40=0,"",F40+L40+R40+X40+AD40+AP40+AV40+AJ40)</f>
        <v>151</v>
      </c>
      <c r="BC40" s="122">
        <f>IF((L40+F40+R40+X40+AD40+AJ40+AP40+AV40)*14=0,"",(L40+F40+R40+X40+AD40+AJ40+AP40+AV40)*14)</f>
        <v>2114</v>
      </c>
      <c r="BD40" s="65" t="s">
        <v>133</v>
      </c>
      <c r="BE40" s="123" t="s">
        <v>295</v>
      </c>
    </row>
    <row r="41" spans="1:59" ht="15.75" customHeight="1" thickTop="1" x14ac:dyDescent="0.2">
      <c r="A41" s="728" t="s">
        <v>224</v>
      </c>
      <c r="B41" s="729"/>
      <c r="C41" s="729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29"/>
      <c r="AA41" s="729"/>
      <c r="AB41" s="494"/>
      <c r="AC41" s="494"/>
      <c r="AD41" s="494"/>
      <c r="AE41" s="494"/>
      <c r="AF41" s="494"/>
      <c r="AG41" s="494"/>
      <c r="AH41" s="494"/>
      <c r="AI41" s="494"/>
      <c r="AJ41" s="494"/>
      <c r="AK41" s="494"/>
      <c r="AL41" s="494"/>
      <c r="AM41" s="494"/>
      <c r="AN41" s="494"/>
      <c r="AO41" s="494"/>
      <c r="AP41" s="494"/>
      <c r="AQ41" s="494"/>
      <c r="AR41" s="494"/>
      <c r="AS41" s="494"/>
      <c r="AT41" s="494"/>
      <c r="AU41" s="494"/>
      <c r="AV41" s="494"/>
      <c r="AW41" s="494"/>
      <c r="AX41" s="494"/>
      <c r="AY41" s="494"/>
      <c r="AZ41" s="71"/>
      <c r="BA41" s="495"/>
      <c r="BB41" s="495"/>
      <c r="BC41" s="495"/>
      <c r="BD41" s="495"/>
      <c r="BE41" s="119"/>
    </row>
    <row r="42" spans="1:59" ht="15.75" customHeight="1" x14ac:dyDescent="0.3">
      <c r="A42" s="483"/>
      <c r="B42" s="290"/>
      <c r="C42" s="484" t="s">
        <v>225</v>
      </c>
      <c r="D42" s="422"/>
      <c r="E42" s="423"/>
      <c r="F42" s="423"/>
      <c r="G42" s="423"/>
      <c r="H42" s="399"/>
      <c r="I42" s="424" t="str">
        <f>IF(COUNTIF(I12:I40,"A")=0,"",COUNTIF(I12:I40,"A"))</f>
        <v/>
      </c>
      <c r="J42" s="422"/>
      <c r="K42" s="423"/>
      <c r="L42" s="423"/>
      <c r="M42" s="423"/>
      <c r="N42" s="399"/>
      <c r="O42" s="424" t="str">
        <f>IF(COUNTIF(O12:O40,"A")=0,"",COUNTIF(O12:O40,"A"))</f>
        <v/>
      </c>
      <c r="P42" s="422"/>
      <c r="Q42" s="423"/>
      <c r="R42" s="423"/>
      <c r="S42" s="423"/>
      <c r="T42" s="399"/>
      <c r="U42" s="424" t="str">
        <f>IF(COUNTIF(U12:U40,"A")=0,"",COUNTIF(U12:U40,"A"))</f>
        <v/>
      </c>
      <c r="V42" s="422"/>
      <c r="W42" s="423"/>
      <c r="X42" s="423"/>
      <c r="Y42" s="423"/>
      <c r="Z42" s="399"/>
      <c r="AA42" s="424" t="str">
        <f>IF(COUNTIF(AA12:AA40,"A")=0,"",COUNTIF(AA12:AA40,"A"))</f>
        <v/>
      </c>
      <c r="AB42" s="422"/>
      <c r="AC42" s="423"/>
      <c r="AD42" s="423"/>
      <c r="AE42" s="423"/>
      <c r="AF42" s="399"/>
      <c r="AG42" s="424" t="str">
        <f>IF(COUNTIF(AG12:AG40,"A")=0,"",COUNTIF(AG12:AG40,"A"))</f>
        <v/>
      </c>
      <c r="AH42" s="422"/>
      <c r="AI42" s="423"/>
      <c r="AJ42" s="423"/>
      <c r="AK42" s="423"/>
      <c r="AL42" s="399"/>
      <c r="AM42" s="424" t="str">
        <f>IF(COUNTIF(AM12:AM40,"A")=0,"",COUNTIF(AM12:AM40,"A"))</f>
        <v/>
      </c>
      <c r="AN42" s="422"/>
      <c r="AO42" s="423"/>
      <c r="AP42" s="423"/>
      <c r="AQ42" s="423"/>
      <c r="AR42" s="399"/>
      <c r="AS42" s="424" t="str">
        <f>IF(COUNTIF(AS12:AS40,"A")=0,"",COUNTIF(AS12:AS40,"A"))</f>
        <v/>
      </c>
      <c r="AT42" s="422"/>
      <c r="AU42" s="423"/>
      <c r="AV42" s="423"/>
      <c r="AW42" s="423"/>
      <c r="AX42" s="399"/>
      <c r="AY42" s="424" t="str">
        <f>IF(COUNTIF(AY12:AY40,"A")=0,"",COUNTIF(AY12:AY40,"A"))</f>
        <v/>
      </c>
      <c r="AZ42" s="315"/>
      <c r="BA42" s="423"/>
      <c r="BB42" s="423"/>
      <c r="BC42" s="423"/>
      <c r="BD42" s="399"/>
      <c r="BE42" s="426" t="str">
        <f t="shared" ref="BE42:BE54" si="22">IF(SUM(I42:AY42)=0,"",SUM(I42:AY42))</f>
        <v/>
      </c>
    </row>
    <row r="43" spans="1:59" ht="15.75" customHeight="1" x14ac:dyDescent="0.3">
      <c r="A43" s="483"/>
      <c r="B43" s="290"/>
      <c r="C43" s="484" t="s">
        <v>226</v>
      </c>
      <c r="D43" s="422"/>
      <c r="E43" s="423"/>
      <c r="F43" s="423"/>
      <c r="G43" s="423"/>
      <c r="H43" s="399"/>
      <c r="I43" s="424" t="str">
        <f>IF(COUNTIF(I12:I40,"B")=0,"",COUNTIF(I12:I40,"B"))</f>
        <v/>
      </c>
      <c r="J43" s="422"/>
      <c r="K43" s="423"/>
      <c r="L43" s="423"/>
      <c r="M43" s="423"/>
      <c r="N43" s="399"/>
      <c r="O43" s="424" t="str">
        <f>IF(COUNTIF(O12:O40,"B")=0,"",COUNTIF(O12:O40,"B"))</f>
        <v/>
      </c>
      <c r="P43" s="422"/>
      <c r="Q43" s="423"/>
      <c r="R43" s="423"/>
      <c r="S43" s="423"/>
      <c r="T43" s="399"/>
      <c r="U43" s="424" t="str">
        <f>IF(COUNTIF(U12:U40,"B")=0,"",COUNTIF(U12:U40,"B"))</f>
        <v/>
      </c>
      <c r="V43" s="422"/>
      <c r="W43" s="423"/>
      <c r="X43" s="423"/>
      <c r="Y43" s="423"/>
      <c r="Z43" s="399"/>
      <c r="AA43" s="424" t="str">
        <f>IF(COUNTIF(AA12:AA40,"B")=0,"",COUNTIF(AA12:AA40,"B"))</f>
        <v/>
      </c>
      <c r="AB43" s="422"/>
      <c r="AC43" s="423"/>
      <c r="AD43" s="423"/>
      <c r="AE43" s="423"/>
      <c r="AF43" s="399"/>
      <c r="AG43" s="424" t="str">
        <f>IF(COUNTIF(AG12:AG40,"B")=0,"",COUNTIF(AG12:AG40,"B"))</f>
        <v/>
      </c>
      <c r="AH43" s="422"/>
      <c r="AI43" s="423"/>
      <c r="AJ43" s="423"/>
      <c r="AK43" s="423"/>
      <c r="AL43" s="399"/>
      <c r="AM43" s="424" t="str">
        <f>IF(COUNTIF(AM12:AM40,"B")=0,"",COUNTIF(AM12:AM40,"B"))</f>
        <v/>
      </c>
      <c r="AN43" s="422"/>
      <c r="AO43" s="423"/>
      <c r="AP43" s="423"/>
      <c r="AQ43" s="423"/>
      <c r="AR43" s="399"/>
      <c r="AS43" s="424" t="str">
        <f>IF(COUNTIF(AS12:AS40,"B")=0,"",COUNTIF(AS12:AS40,"B"))</f>
        <v/>
      </c>
      <c r="AT43" s="422"/>
      <c r="AU43" s="423"/>
      <c r="AV43" s="423"/>
      <c r="AW43" s="423"/>
      <c r="AX43" s="399"/>
      <c r="AY43" s="424" t="str">
        <f>IF(COUNTIF(AY12:AY40,"B")=0,"",COUNTIF(AY12:AY40,"B"))</f>
        <v/>
      </c>
      <c r="AZ43" s="315"/>
      <c r="BA43" s="423"/>
      <c r="BB43" s="423"/>
      <c r="BC43" s="423"/>
      <c r="BD43" s="399"/>
      <c r="BE43" s="426" t="str">
        <f t="shared" si="22"/>
        <v/>
      </c>
    </row>
    <row r="44" spans="1:59" ht="15.75" customHeight="1" x14ac:dyDescent="0.3">
      <c r="A44" s="483"/>
      <c r="B44" s="290"/>
      <c r="C44" s="484" t="s">
        <v>227</v>
      </c>
      <c r="D44" s="422"/>
      <c r="E44" s="423"/>
      <c r="F44" s="423"/>
      <c r="G44" s="423"/>
      <c r="H44" s="399"/>
      <c r="I44" s="424" t="str">
        <f>IF(COUNTIF(I12:I40,"ÉÉ")=0,"",COUNTIF(I12:I40,"ÉÉ"))</f>
        <v/>
      </c>
      <c r="J44" s="422"/>
      <c r="K44" s="423"/>
      <c r="L44" s="423"/>
      <c r="M44" s="423"/>
      <c r="N44" s="399"/>
      <c r="O44" s="424" t="str">
        <f>IF(COUNTIF(O12:O40,"ÉÉ")=0,"",COUNTIF(O12:O40,"ÉÉ"))</f>
        <v/>
      </c>
      <c r="P44" s="422"/>
      <c r="Q44" s="423"/>
      <c r="R44" s="423"/>
      <c r="S44" s="423"/>
      <c r="T44" s="399"/>
      <c r="U44" s="424" t="str">
        <f>IF(COUNTIF(U12:U40,"ÉÉ")=0,"",COUNTIF(U12:U40,"ÉÉ"))</f>
        <v/>
      </c>
      <c r="V44" s="422"/>
      <c r="W44" s="423"/>
      <c r="X44" s="423"/>
      <c r="Y44" s="423"/>
      <c r="Z44" s="399"/>
      <c r="AA44" s="424" t="str">
        <f>IF(COUNTIF(AA12:AA40,"ÉÉ")=0,"",COUNTIF(AA12:AA40,"ÉÉ"))</f>
        <v/>
      </c>
      <c r="AB44" s="422"/>
      <c r="AC44" s="423"/>
      <c r="AD44" s="423"/>
      <c r="AE44" s="423"/>
      <c r="AF44" s="399"/>
      <c r="AG44" s="424">
        <f>IF(COUNTIF(AG12:AG40,"ÉÉ")=0,"",COUNTIF(AG12:AG40,"ÉÉ"))</f>
        <v>2</v>
      </c>
      <c r="AH44" s="422"/>
      <c r="AI44" s="423"/>
      <c r="AJ44" s="423"/>
      <c r="AK44" s="423"/>
      <c r="AL44" s="399"/>
      <c r="AM44" s="424" t="str">
        <f>IF(COUNTIF(AM12:AM40,"ÉÉ")=0,"",COUNTIF(AM12:AM40,"ÉÉ"))</f>
        <v/>
      </c>
      <c r="AN44" s="422"/>
      <c r="AO44" s="423"/>
      <c r="AP44" s="423"/>
      <c r="AQ44" s="423"/>
      <c r="AR44" s="399"/>
      <c r="AS44" s="424">
        <f>IF(COUNTIF(AS12:AS40,"ÉÉ")=0,"",COUNTIF(AS12:AS40,"ÉÉ"))</f>
        <v>2</v>
      </c>
      <c r="AT44" s="422"/>
      <c r="AU44" s="423"/>
      <c r="AV44" s="423"/>
      <c r="AW44" s="423"/>
      <c r="AX44" s="399"/>
      <c r="AY44" s="424" t="str">
        <f>IF(COUNTIF(AY12:AY40,"ÉÉ")=0,"",COUNTIF(AY12:AY40,"ÉÉ"))</f>
        <v/>
      </c>
      <c r="AZ44" s="315"/>
      <c r="BA44" s="423"/>
      <c r="BB44" s="423"/>
      <c r="BC44" s="423"/>
      <c r="BD44" s="399"/>
      <c r="BE44" s="426">
        <f t="shared" si="22"/>
        <v>4</v>
      </c>
    </row>
    <row r="45" spans="1:59" ht="15.75" customHeight="1" x14ac:dyDescent="0.3">
      <c r="A45" s="483"/>
      <c r="B45" s="290"/>
      <c r="C45" s="484" t="s">
        <v>228</v>
      </c>
      <c r="D45" s="427"/>
      <c r="E45" s="428"/>
      <c r="F45" s="428"/>
      <c r="G45" s="428"/>
      <c r="H45" s="429"/>
      <c r="I45" s="424" t="str">
        <f>IF(COUNTIF(I12:I40,"ÉÉ(Z)")=0,"",COUNTIF(I12:I40,"ÉÉ(Z)"))</f>
        <v/>
      </c>
      <c r="J45" s="427"/>
      <c r="K45" s="428"/>
      <c r="L45" s="428"/>
      <c r="M45" s="428"/>
      <c r="N45" s="429"/>
      <c r="O45" s="424" t="str">
        <f>IF(COUNTIF(O12:O40,"ÉÉ(Z)")=0,"",COUNTIF(O12:O40,"ÉÉ(Z)"))</f>
        <v/>
      </c>
      <c r="P45" s="427"/>
      <c r="Q45" s="428"/>
      <c r="R45" s="428"/>
      <c r="S45" s="428"/>
      <c r="T45" s="429"/>
      <c r="U45" s="424" t="str">
        <f>IF(COUNTIF(U12:U40,"ÉÉ(Z)")=0,"",COUNTIF(U12:U40,"ÉÉ(Z)"))</f>
        <v/>
      </c>
      <c r="V45" s="427"/>
      <c r="W45" s="428"/>
      <c r="X45" s="428"/>
      <c r="Y45" s="428"/>
      <c r="Z45" s="429"/>
      <c r="AA45" s="424" t="str">
        <f>IF(COUNTIF(AA12:AA40,"ÉÉ(Z)")=0,"",COUNTIF(AA12:AA40,"ÉÉ(Z)"))</f>
        <v/>
      </c>
      <c r="AB45" s="427"/>
      <c r="AC45" s="428"/>
      <c r="AD45" s="428"/>
      <c r="AE45" s="428"/>
      <c r="AF45" s="429"/>
      <c r="AG45" s="424" t="str">
        <f>IF(COUNTIF(AG12:AG40,"ÉÉ(Z)")=0,"",COUNTIF(AG12:AG40,"ÉÉ(Z)"))</f>
        <v/>
      </c>
      <c r="AH45" s="427"/>
      <c r="AI45" s="428"/>
      <c r="AJ45" s="428"/>
      <c r="AK45" s="428"/>
      <c r="AL45" s="429"/>
      <c r="AM45" s="424" t="str">
        <f>IF(COUNTIF(AM12:AM40,"ÉÉ(Z)")=0,"",COUNTIF(AM12:AM40,"ÉÉ(Z)"))</f>
        <v/>
      </c>
      <c r="AN45" s="427"/>
      <c r="AO45" s="428"/>
      <c r="AP45" s="428"/>
      <c r="AQ45" s="428"/>
      <c r="AR45" s="429"/>
      <c r="AS45" s="424" t="str">
        <f>IF(COUNTIF(AS12:AS40,"ÉÉ(Z)")=0,"",COUNTIF(AS12:AS40,"ÉÉ(Z)"))</f>
        <v/>
      </c>
      <c r="AT45" s="427"/>
      <c r="AU45" s="428"/>
      <c r="AV45" s="428"/>
      <c r="AW45" s="428"/>
      <c r="AX45" s="429"/>
      <c r="AY45" s="424" t="str">
        <f>IF(COUNTIF(AY12:AY40,"ÉÉ(Z)")=0,"",COUNTIF(AY12:AY40,"ÉÉ(Z)"))</f>
        <v/>
      </c>
      <c r="AZ45" s="322"/>
      <c r="BA45" s="428"/>
      <c r="BB45" s="428"/>
      <c r="BC45" s="428"/>
      <c r="BD45" s="429"/>
      <c r="BE45" s="426" t="str">
        <f t="shared" si="22"/>
        <v/>
      </c>
    </row>
    <row r="46" spans="1:59" ht="15.75" customHeight="1" x14ac:dyDescent="0.3">
      <c r="A46" s="483"/>
      <c r="B46" s="290"/>
      <c r="C46" s="484" t="s">
        <v>229</v>
      </c>
      <c r="D46" s="422"/>
      <c r="E46" s="423"/>
      <c r="F46" s="423"/>
      <c r="G46" s="423"/>
      <c r="H46" s="399"/>
      <c r="I46" s="424" t="str">
        <f>IF(COUNTIF(I12:I40,"GYJ")=0,"",COUNTIF(I12:I40,"GYJ"))</f>
        <v/>
      </c>
      <c r="J46" s="422"/>
      <c r="K46" s="423"/>
      <c r="L46" s="423"/>
      <c r="M46" s="423"/>
      <c r="N46" s="399"/>
      <c r="O46" s="424" t="str">
        <f>IF(COUNTIF(O12:O40,"GYJ")=0,"",COUNTIF(O12:O40,"GYJ"))</f>
        <v/>
      </c>
      <c r="P46" s="422"/>
      <c r="Q46" s="423"/>
      <c r="R46" s="423"/>
      <c r="S46" s="423"/>
      <c r="T46" s="399"/>
      <c r="U46" s="424" t="str">
        <f>IF(COUNTIF(U12:U40,"GYJ")=0,"",COUNTIF(U12:U40,"GYJ"))</f>
        <v/>
      </c>
      <c r="V46" s="422"/>
      <c r="W46" s="423"/>
      <c r="X46" s="423"/>
      <c r="Y46" s="423"/>
      <c r="Z46" s="399"/>
      <c r="AA46" s="424" t="str">
        <f>IF(COUNTIF(AA12:AA40,"GYJ")=0,"",COUNTIF(AA12:AA40,"GYJ"))</f>
        <v/>
      </c>
      <c r="AB46" s="422"/>
      <c r="AC46" s="423"/>
      <c r="AD46" s="423"/>
      <c r="AE46" s="423"/>
      <c r="AF46" s="399"/>
      <c r="AG46" s="424">
        <f>IF(COUNTIF(AG12:AG40,"GYJ")=0,"",COUNTIF(AG12:AG40,"GYJ"))</f>
        <v>3</v>
      </c>
      <c r="AH46" s="422"/>
      <c r="AI46" s="423"/>
      <c r="AJ46" s="423"/>
      <c r="AK46" s="423"/>
      <c r="AL46" s="399"/>
      <c r="AM46" s="424">
        <f>IF(COUNTIF(AM12:AM40,"GYJ")=0,"",COUNTIF(AM12:AM40,"GYJ"))</f>
        <v>1</v>
      </c>
      <c r="AN46" s="422"/>
      <c r="AO46" s="423"/>
      <c r="AP46" s="423"/>
      <c r="AQ46" s="423"/>
      <c r="AR46" s="399"/>
      <c r="AS46" s="424" t="str">
        <f>IF(COUNTIF(AS12:AS40,"GYJ")=0,"",COUNTIF(AS12:AS40,"GYJ"))</f>
        <v/>
      </c>
      <c r="AT46" s="422"/>
      <c r="AU46" s="423"/>
      <c r="AV46" s="423"/>
      <c r="AW46" s="423"/>
      <c r="AX46" s="399"/>
      <c r="AY46" s="424">
        <f>IF(COUNTIF(AY12:AY40,"GYJ")=0,"",COUNTIF(AY12:AY40,"GYJ"))</f>
        <v>3</v>
      </c>
      <c r="AZ46" s="315"/>
      <c r="BA46" s="423"/>
      <c r="BB46" s="423"/>
      <c r="BC46" s="423"/>
      <c r="BD46" s="399"/>
      <c r="BE46" s="426">
        <f t="shared" si="22"/>
        <v>7</v>
      </c>
    </row>
    <row r="47" spans="1:59" ht="15.75" customHeight="1" x14ac:dyDescent="0.25">
      <c r="A47" s="483"/>
      <c r="B47" s="485"/>
      <c r="C47" s="484" t="s">
        <v>230</v>
      </c>
      <c r="D47" s="422"/>
      <c r="E47" s="423"/>
      <c r="F47" s="423"/>
      <c r="G47" s="423"/>
      <c r="H47" s="399"/>
      <c r="I47" s="424" t="str">
        <f>IF(COUNTIF(I12:I40,"GYJ(Z)")=0,"",COUNTIF(I12:I40,"GYJ(Z)"))</f>
        <v/>
      </c>
      <c r="J47" s="422"/>
      <c r="K47" s="423"/>
      <c r="L47" s="423"/>
      <c r="M47" s="423"/>
      <c r="N47" s="399"/>
      <c r="O47" s="424" t="str">
        <f>IF(COUNTIF(O12:O40,"GYJ(Z)")=0,"",COUNTIF(O12:O40,"GYJ(Z)"))</f>
        <v/>
      </c>
      <c r="P47" s="422"/>
      <c r="Q47" s="423"/>
      <c r="R47" s="423"/>
      <c r="S47" s="423"/>
      <c r="T47" s="399"/>
      <c r="U47" s="424" t="str">
        <f>IF(COUNTIF(U12:U40,"GYJ(Z)")=0,"",COUNTIF(U12:U40,"GYJ(Z)"))</f>
        <v/>
      </c>
      <c r="V47" s="422"/>
      <c r="W47" s="423"/>
      <c r="X47" s="423"/>
      <c r="Y47" s="423"/>
      <c r="Z47" s="399"/>
      <c r="AA47" s="424" t="str">
        <f>IF(COUNTIF(AA12:AA40,"GYJ(Z)")=0,"",COUNTIF(AA12:AA40,"GYJ(Z)"))</f>
        <v/>
      </c>
      <c r="AB47" s="422"/>
      <c r="AC47" s="423"/>
      <c r="AD47" s="423"/>
      <c r="AE47" s="423"/>
      <c r="AF47" s="399"/>
      <c r="AG47" s="424" t="str">
        <f>IF(COUNTIF(AG12:AG40,"GYJ(Z)")=0,"",COUNTIF(AG12:AG40,"GYJ(Z)"))</f>
        <v/>
      </c>
      <c r="AH47" s="422"/>
      <c r="AI47" s="423"/>
      <c r="AJ47" s="423"/>
      <c r="AK47" s="423"/>
      <c r="AL47" s="399"/>
      <c r="AM47" s="424" t="str">
        <f>IF(COUNTIF(AM12:AM40,"GYJ(Z)")=0,"",COUNTIF(AM12:AM40,"GYJ(Z)"))</f>
        <v/>
      </c>
      <c r="AN47" s="422"/>
      <c r="AO47" s="423"/>
      <c r="AP47" s="423"/>
      <c r="AQ47" s="423"/>
      <c r="AR47" s="399"/>
      <c r="AS47" s="424">
        <f>IF(COUNTIF(AS12:AS40,"GYJ(Z)")=0,"",COUNTIF(AS12:AS40,"GYJ(Z)"))</f>
        <v>1</v>
      </c>
      <c r="AT47" s="422"/>
      <c r="AU47" s="423"/>
      <c r="AV47" s="423"/>
      <c r="AW47" s="423"/>
      <c r="AX47" s="399"/>
      <c r="AY47" s="424">
        <f>IF(COUNTIF(AY12:AY40,"GYJ(Z)")=0,"",COUNTIF(AY12:AY40,"GYJ(Z)"))</f>
        <v>1</v>
      </c>
      <c r="AZ47" s="315"/>
      <c r="BA47" s="423"/>
      <c r="BB47" s="423"/>
      <c r="BC47" s="423"/>
      <c r="BD47" s="399"/>
      <c r="BE47" s="426">
        <f t="shared" si="22"/>
        <v>2</v>
      </c>
    </row>
    <row r="48" spans="1:59" ht="15.75" customHeight="1" x14ac:dyDescent="0.3">
      <c r="A48" s="483"/>
      <c r="B48" s="290"/>
      <c r="C48" s="432" t="s">
        <v>231</v>
      </c>
      <c r="D48" s="422"/>
      <c r="E48" s="423"/>
      <c r="F48" s="423"/>
      <c r="G48" s="423"/>
      <c r="H48" s="399"/>
      <c r="I48" s="424" t="str">
        <f>IF(COUNTIF(I12:I40,"K")=0,"",COUNTIF(I12:I40,"K"))</f>
        <v/>
      </c>
      <c r="J48" s="422"/>
      <c r="K48" s="423"/>
      <c r="L48" s="423"/>
      <c r="M48" s="423"/>
      <c r="N48" s="399"/>
      <c r="O48" s="424" t="str">
        <f>IF(COUNTIF(O12:O40,"K")=0,"",COUNTIF(O12:O40,"K"))</f>
        <v/>
      </c>
      <c r="P48" s="422"/>
      <c r="Q48" s="423"/>
      <c r="R48" s="423"/>
      <c r="S48" s="423"/>
      <c r="T48" s="399"/>
      <c r="U48" s="424" t="str">
        <f>IF(COUNTIF(U12:U40,"K")=0,"",COUNTIF(U12:U40,"K"))</f>
        <v/>
      </c>
      <c r="V48" s="422"/>
      <c r="W48" s="423"/>
      <c r="X48" s="423"/>
      <c r="Y48" s="423"/>
      <c r="Z48" s="399"/>
      <c r="AA48" s="424" t="str">
        <f>IF(COUNTIF(AA12:AA40,"K")=0,"",COUNTIF(AA12:AA40,"K"))</f>
        <v/>
      </c>
      <c r="AB48" s="422"/>
      <c r="AC48" s="423"/>
      <c r="AD48" s="423"/>
      <c r="AE48" s="423"/>
      <c r="AF48" s="399"/>
      <c r="AG48" s="424">
        <f>IF(COUNTIF(AG12:AG40,"K")=0,"",COUNTIF(AG12:AG40,"K"))</f>
        <v>1</v>
      </c>
      <c r="AH48" s="422"/>
      <c r="AI48" s="423"/>
      <c r="AJ48" s="423"/>
      <c r="AK48" s="423"/>
      <c r="AL48" s="399"/>
      <c r="AM48" s="424">
        <f>IF(COUNTIF(AM12:AM40,"K")=0,"",COUNTIF(AM12:AM40,"K"))</f>
        <v>2</v>
      </c>
      <c r="AN48" s="422"/>
      <c r="AO48" s="423"/>
      <c r="AP48" s="423"/>
      <c r="AQ48" s="423"/>
      <c r="AR48" s="399"/>
      <c r="AS48" s="424">
        <f>IF(COUNTIF(AS12:AS40,"K")=0,"",COUNTIF(AS12:AS40,"K"))</f>
        <v>1</v>
      </c>
      <c r="AT48" s="422"/>
      <c r="AU48" s="423"/>
      <c r="AV48" s="423"/>
      <c r="AW48" s="423"/>
      <c r="AX48" s="399"/>
      <c r="AY48" s="424" t="str">
        <f>IF(COUNTIF(AY12:AY40,"K")=0,"",COUNTIF(AY12:AY40,"K"))</f>
        <v/>
      </c>
      <c r="AZ48" s="315"/>
      <c r="BA48" s="423"/>
      <c r="BB48" s="423"/>
      <c r="BC48" s="423"/>
      <c r="BD48" s="399"/>
      <c r="BE48" s="426">
        <f t="shared" si="22"/>
        <v>4</v>
      </c>
    </row>
    <row r="49" spans="1:57" ht="15.75" customHeight="1" x14ac:dyDescent="0.3">
      <c r="A49" s="483"/>
      <c r="B49" s="290"/>
      <c r="C49" s="432" t="s">
        <v>232</v>
      </c>
      <c r="D49" s="422"/>
      <c r="E49" s="423"/>
      <c r="F49" s="423"/>
      <c r="G49" s="423"/>
      <c r="H49" s="399"/>
      <c r="I49" s="424" t="str">
        <f>IF(COUNTIF(I12:I40,"K(Z)")=0,"",COUNTIF(I12:I40,"K(Z)"))</f>
        <v/>
      </c>
      <c r="J49" s="422"/>
      <c r="K49" s="423"/>
      <c r="L49" s="423"/>
      <c r="M49" s="423"/>
      <c r="N49" s="399"/>
      <c r="O49" s="424" t="str">
        <f>IF(COUNTIF(O12:O40,"K(Z)")=0,"",COUNTIF(O12:O40,"K(Z)"))</f>
        <v/>
      </c>
      <c r="P49" s="422"/>
      <c r="Q49" s="423"/>
      <c r="R49" s="423"/>
      <c r="S49" s="423"/>
      <c r="T49" s="399"/>
      <c r="U49" s="424" t="str">
        <f>IF(COUNTIF(U12:U40,"K(Z)")=0,"",COUNTIF(U12:U40,"K(Z)"))</f>
        <v/>
      </c>
      <c r="V49" s="422"/>
      <c r="W49" s="423"/>
      <c r="X49" s="423"/>
      <c r="Y49" s="423"/>
      <c r="Z49" s="399"/>
      <c r="AA49" s="424" t="str">
        <f>IF(COUNTIF(AA12:AA40,"K(Z)")=0,"",COUNTIF(AA12:AA40,"K(Z)"))</f>
        <v/>
      </c>
      <c r="AB49" s="422"/>
      <c r="AC49" s="423"/>
      <c r="AD49" s="423"/>
      <c r="AE49" s="423"/>
      <c r="AF49" s="399"/>
      <c r="AG49" s="424" t="str">
        <f>IF(COUNTIF(AG12:AG40,"K(Z)")=0,"",COUNTIF(AG12:AG40,"K(Z)"))</f>
        <v/>
      </c>
      <c r="AH49" s="422"/>
      <c r="AI49" s="423"/>
      <c r="AJ49" s="423"/>
      <c r="AK49" s="423"/>
      <c r="AL49" s="399"/>
      <c r="AM49" s="424">
        <f>IF(COUNTIF(AM12:AM40,"K(Z)")=0,"",COUNTIF(AM12:AM40,"K(Z)"))</f>
        <v>2</v>
      </c>
      <c r="AN49" s="422"/>
      <c r="AO49" s="423"/>
      <c r="AP49" s="423"/>
      <c r="AQ49" s="423"/>
      <c r="AR49" s="399"/>
      <c r="AS49" s="424">
        <f>IF(COUNTIF(AS12:AS40,"K(Z)")=0,"",COUNTIF(AS12:AS40,"K(Z)"))</f>
        <v>1</v>
      </c>
      <c r="AT49" s="422"/>
      <c r="AU49" s="423"/>
      <c r="AV49" s="423"/>
      <c r="AW49" s="423"/>
      <c r="AX49" s="399"/>
      <c r="AY49" s="424">
        <f>IF(COUNTIF(AY12:AY40,"K(Z)")=0,"",COUNTIF(AY12:AY40,"K(Z)"))</f>
        <v>1</v>
      </c>
      <c r="AZ49" s="315"/>
      <c r="BA49" s="423"/>
      <c r="BB49" s="423"/>
      <c r="BC49" s="423"/>
      <c r="BD49" s="399"/>
      <c r="BE49" s="426">
        <f t="shared" si="22"/>
        <v>4</v>
      </c>
    </row>
    <row r="50" spans="1:57" ht="15.75" customHeight="1" x14ac:dyDescent="0.3">
      <c r="A50" s="483"/>
      <c r="B50" s="290"/>
      <c r="C50" s="484" t="s">
        <v>233</v>
      </c>
      <c r="D50" s="422"/>
      <c r="E50" s="423"/>
      <c r="F50" s="423"/>
      <c r="G50" s="423"/>
      <c r="H50" s="399"/>
      <c r="I50" s="424" t="str">
        <f>IF(COUNTIF(I12:I40,"AV")=0,"",COUNTIF(I12:I40,"AV"))</f>
        <v/>
      </c>
      <c r="J50" s="422"/>
      <c r="K50" s="423"/>
      <c r="L50" s="423"/>
      <c r="M50" s="423"/>
      <c r="N50" s="399"/>
      <c r="O50" s="424" t="str">
        <f>IF(COUNTIF(O12:O40,"AV")=0,"",COUNTIF(O12:O40,"AV"))</f>
        <v/>
      </c>
      <c r="P50" s="422"/>
      <c r="Q50" s="423"/>
      <c r="R50" s="423"/>
      <c r="S50" s="423"/>
      <c r="T50" s="399"/>
      <c r="U50" s="424" t="str">
        <f>IF(COUNTIF(U12:U40,"AV")=0,"",COUNTIF(U12:U40,"AV"))</f>
        <v/>
      </c>
      <c r="V50" s="422"/>
      <c r="W50" s="423"/>
      <c r="X50" s="423"/>
      <c r="Y50" s="423"/>
      <c r="Z50" s="399"/>
      <c r="AA50" s="424" t="str">
        <f>IF(COUNTIF(AA12:AA40,"AV")=0,"",COUNTIF(AA12:AA40,"AV"))</f>
        <v/>
      </c>
      <c r="AB50" s="422"/>
      <c r="AC50" s="423"/>
      <c r="AD50" s="423"/>
      <c r="AE50" s="423"/>
      <c r="AF50" s="399"/>
      <c r="AG50" s="424" t="str">
        <f>IF(COUNTIF(AG12:AG40,"AV")=0,"",COUNTIF(AG12:AG40,"AV"))</f>
        <v/>
      </c>
      <c r="AH50" s="422"/>
      <c r="AI50" s="423"/>
      <c r="AJ50" s="423"/>
      <c r="AK50" s="423"/>
      <c r="AL50" s="399"/>
      <c r="AM50" s="424" t="str">
        <f>IF(COUNTIF(AM12:AM40,"AV")=0,"",COUNTIF(AM12:AM40,"AV"))</f>
        <v/>
      </c>
      <c r="AN50" s="422"/>
      <c r="AO50" s="423"/>
      <c r="AP50" s="423"/>
      <c r="AQ50" s="423"/>
      <c r="AR50" s="399"/>
      <c r="AS50" s="424" t="str">
        <f>IF(COUNTIF(AS12:AS40,"AV")=0,"",COUNTIF(AS12:AS40,"AV"))</f>
        <v/>
      </c>
      <c r="AT50" s="422"/>
      <c r="AU50" s="423"/>
      <c r="AV50" s="423"/>
      <c r="AW50" s="423"/>
      <c r="AX50" s="399"/>
      <c r="AY50" s="424" t="str">
        <f>IF(COUNTIF(AY12:AY40,"AV")=0,"",COUNTIF(AY12:AY40,"AV"))</f>
        <v/>
      </c>
      <c r="AZ50" s="315"/>
      <c r="BA50" s="423"/>
      <c r="BB50" s="423"/>
      <c r="BC50" s="423"/>
      <c r="BD50" s="399"/>
      <c r="BE50" s="426" t="str">
        <f t="shared" si="22"/>
        <v/>
      </c>
    </row>
    <row r="51" spans="1:57" ht="15.75" customHeight="1" x14ac:dyDescent="0.3">
      <c r="A51" s="483"/>
      <c r="B51" s="290"/>
      <c r="C51" s="484" t="s">
        <v>234</v>
      </c>
      <c r="D51" s="422"/>
      <c r="E51" s="423"/>
      <c r="F51" s="423"/>
      <c r="G51" s="423"/>
      <c r="H51" s="399"/>
      <c r="I51" s="424" t="str">
        <f>IF(COUNTIF(I12:I40,"KV")=0,"",COUNTIF(I12:I40,"KV"))</f>
        <v/>
      </c>
      <c r="J51" s="422"/>
      <c r="K51" s="423"/>
      <c r="L51" s="423"/>
      <c r="M51" s="423"/>
      <c r="N51" s="399"/>
      <c r="O51" s="424" t="str">
        <f>IF(COUNTIF(O12:O40,"KV")=0,"",COUNTIF(O12:O40,"KV"))</f>
        <v/>
      </c>
      <c r="P51" s="422"/>
      <c r="Q51" s="423"/>
      <c r="R51" s="423"/>
      <c r="S51" s="423"/>
      <c r="T51" s="399"/>
      <c r="U51" s="424" t="str">
        <f>IF(COUNTIF(U12:U40,"KV")=0,"",COUNTIF(U12:U40,"KV"))</f>
        <v/>
      </c>
      <c r="V51" s="422"/>
      <c r="W51" s="423"/>
      <c r="X51" s="423"/>
      <c r="Y51" s="423"/>
      <c r="Z51" s="399"/>
      <c r="AA51" s="424" t="str">
        <f>IF(COUNTIF(AA12:AA40,"KV")=0,"",COUNTIF(AA12:AA40,"KV"))</f>
        <v/>
      </c>
      <c r="AB51" s="422"/>
      <c r="AC51" s="423"/>
      <c r="AD51" s="423"/>
      <c r="AE51" s="423"/>
      <c r="AF51" s="399"/>
      <c r="AG51" s="424" t="str">
        <f>IF(COUNTIF(AG12:AG40,"KV")=0,"",COUNTIF(AG12:AG40,"KV"))</f>
        <v/>
      </c>
      <c r="AH51" s="422"/>
      <c r="AI51" s="423"/>
      <c r="AJ51" s="423"/>
      <c r="AK51" s="423"/>
      <c r="AL51" s="399"/>
      <c r="AM51" s="424" t="str">
        <f>IF(COUNTIF(AM12:AM40,"KV")=0,"",COUNTIF(AM12:AM40,"KV"))</f>
        <v/>
      </c>
      <c r="AN51" s="422"/>
      <c r="AO51" s="423"/>
      <c r="AP51" s="423"/>
      <c r="AQ51" s="423"/>
      <c r="AR51" s="399"/>
      <c r="AS51" s="424" t="str">
        <f>IF(COUNTIF(AS12:AS40,"KV")=0,"",COUNTIF(AS12:AS40,"KV"))</f>
        <v/>
      </c>
      <c r="AT51" s="422"/>
      <c r="AU51" s="423"/>
      <c r="AV51" s="423"/>
      <c r="AW51" s="423"/>
      <c r="AX51" s="399"/>
      <c r="AY51" s="424" t="str">
        <f>IF(COUNTIF(AY12:AY40,"KV")=0,"",COUNTIF(AY12:AY40,"KV"))</f>
        <v/>
      </c>
      <c r="AZ51" s="315"/>
      <c r="BA51" s="423"/>
      <c r="BB51" s="423"/>
      <c r="BC51" s="423"/>
      <c r="BD51" s="399"/>
      <c r="BE51" s="426" t="str">
        <f t="shared" si="22"/>
        <v/>
      </c>
    </row>
    <row r="52" spans="1:57" ht="15.75" customHeight="1" x14ac:dyDescent="0.3">
      <c r="A52" s="483"/>
      <c r="B52" s="290"/>
      <c r="C52" s="484" t="s">
        <v>235</v>
      </c>
      <c r="D52" s="433"/>
      <c r="E52" s="434"/>
      <c r="F52" s="434"/>
      <c r="G52" s="434"/>
      <c r="H52" s="435"/>
      <c r="I52" s="424" t="str">
        <f>IF(COUNTIF(I12:I40,"SZG")=0,"",COUNTIF(I12:I40,"SZG"))</f>
        <v/>
      </c>
      <c r="J52" s="433"/>
      <c r="K52" s="434"/>
      <c r="L52" s="434"/>
      <c r="M52" s="434"/>
      <c r="N52" s="435"/>
      <c r="O52" s="424" t="str">
        <f>IF(COUNTIF(O12:O40,"SZG")=0,"",COUNTIF(O12:O40,"SZG"))</f>
        <v/>
      </c>
      <c r="P52" s="433"/>
      <c r="Q52" s="434"/>
      <c r="R52" s="434"/>
      <c r="S52" s="434"/>
      <c r="T52" s="435"/>
      <c r="U52" s="424" t="str">
        <f>IF(COUNTIF(U12:U40,"SZG")=0,"",COUNTIF(U12:U40,"SZG"))</f>
        <v/>
      </c>
      <c r="V52" s="433"/>
      <c r="W52" s="434"/>
      <c r="X52" s="434"/>
      <c r="Y52" s="434"/>
      <c r="Z52" s="435"/>
      <c r="AA52" s="424" t="str">
        <f>IF(COUNTIF(AA12:AA40,"SZG")=0,"",COUNTIF(AA12:AA40,"SZG"))</f>
        <v/>
      </c>
      <c r="AB52" s="433"/>
      <c r="AC52" s="434"/>
      <c r="AD52" s="434"/>
      <c r="AE52" s="434"/>
      <c r="AF52" s="435"/>
      <c r="AG52" s="424" t="str">
        <f>IF(COUNTIF(AG12:AG40,"SZG")=0,"",COUNTIF(AG12:AG40,"SZG"))</f>
        <v/>
      </c>
      <c r="AH52" s="433"/>
      <c r="AI52" s="434"/>
      <c r="AJ52" s="434"/>
      <c r="AK52" s="434"/>
      <c r="AL52" s="435"/>
      <c r="AM52" s="424" t="str">
        <f>IF(COUNTIF(AM12:AM40,"SZG")=0,"",COUNTIF(AM12:AM40,"SZG"))</f>
        <v/>
      </c>
      <c r="AN52" s="433"/>
      <c r="AO52" s="434"/>
      <c r="AP52" s="434"/>
      <c r="AQ52" s="434"/>
      <c r="AR52" s="435"/>
      <c r="AS52" s="424" t="str">
        <f>IF(COUNTIF(AS12:AS40,"SZG")=0,"",COUNTIF(AS12:AS40,"SZG"))</f>
        <v/>
      </c>
      <c r="AT52" s="433"/>
      <c r="AU52" s="434"/>
      <c r="AV52" s="434"/>
      <c r="AW52" s="434"/>
      <c r="AX52" s="435"/>
      <c r="AY52" s="424" t="str">
        <f>IF(COUNTIF(AY12:AY40,"SZG")=0,"",COUNTIF(AY12:AY40,"SZG"))</f>
        <v/>
      </c>
      <c r="AZ52" s="315"/>
      <c r="BA52" s="423"/>
      <c r="BB52" s="423"/>
      <c r="BC52" s="423"/>
      <c r="BD52" s="399"/>
      <c r="BE52" s="426" t="str">
        <f t="shared" si="22"/>
        <v/>
      </c>
    </row>
    <row r="53" spans="1:57" ht="15.75" customHeight="1" x14ac:dyDescent="0.3">
      <c r="A53" s="483"/>
      <c r="B53" s="290"/>
      <c r="C53" s="484" t="s">
        <v>236</v>
      </c>
      <c r="D53" s="433"/>
      <c r="E53" s="434"/>
      <c r="F53" s="434"/>
      <c r="G53" s="434"/>
      <c r="H53" s="435"/>
      <c r="I53" s="424" t="str">
        <f>IF(COUNTIF(I12:I40,"ZV")=0,"",COUNTIF(I12:I40,"ZV"))</f>
        <v/>
      </c>
      <c r="J53" s="433"/>
      <c r="K53" s="434"/>
      <c r="L53" s="434"/>
      <c r="M53" s="434"/>
      <c r="N53" s="435"/>
      <c r="O53" s="424" t="str">
        <f>IF(COUNTIF(O12:O40,"ZV")=0,"",COUNTIF(O12:O40,"ZV"))</f>
        <v/>
      </c>
      <c r="P53" s="433"/>
      <c r="Q53" s="434"/>
      <c r="R53" s="434"/>
      <c r="S53" s="434"/>
      <c r="T53" s="435"/>
      <c r="U53" s="424" t="str">
        <f>IF(COUNTIF(U12:U40,"ZV")=0,"",COUNTIF(U12:U40,"ZV"))</f>
        <v/>
      </c>
      <c r="V53" s="433"/>
      <c r="W53" s="434"/>
      <c r="X53" s="434"/>
      <c r="Y53" s="434"/>
      <c r="Z53" s="435"/>
      <c r="AA53" s="424" t="str">
        <f>IF(COUNTIF(AA12:AA40,"ZV")=0,"",COUNTIF(AA12:AA40,"ZV"))</f>
        <v/>
      </c>
      <c r="AB53" s="433"/>
      <c r="AC53" s="434"/>
      <c r="AD53" s="434"/>
      <c r="AE53" s="434"/>
      <c r="AF53" s="435"/>
      <c r="AG53" s="424" t="str">
        <f>IF(COUNTIF(AG12:AG40,"ZV")=0,"",COUNTIF(AG12:AG40,"ZV"))</f>
        <v/>
      </c>
      <c r="AH53" s="433"/>
      <c r="AI53" s="434"/>
      <c r="AJ53" s="434"/>
      <c r="AK53" s="434"/>
      <c r="AL53" s="435"/>
      <c r="AM53" s="424" t="str">
        <f>IF(COUNTIF(AM12:AM40,"ZV")=0,"",COUNTIF(AM12:AM40,"ZV"))</f>
        <v/>
      </c>
      <c r="AN53" s="433"/>
      <c r="AO53" s="434"/>
      <c r="AP53" s="434"/>
      <c r="AQ53" s="434"/>
      <c r="AR53" s="435"/>
      <c r="AS53" s="424" t="str">
        <f>IF(COUNTIF(AS12:AS40,"ZV")=0,"",COUNTIF(AS12:AS40,"ZV"))</f>
        <v/>
      </c>
      <c r="AT53" s="433"/>
      <c r="AU53" s="434"/>
      <c r="AV53" s="434"/>
      <c r="AW53" s="434"/>
      <c r="AX53" s="435"/>
      <c r="AY53" s="424" t="str">
        <f>IF(COUNTIF(AY12:AY40,"ZV")=0,"",COUNTIF(AY12:AY40,"ZV"))</f>
        <v/>
      </c>
      <c r="AZ53" s="315"/>
      <c r="BA53" s="423"/>
      <c r="BB53" s="423"/>
      <c r="BC53" s="423"/>
      <c r="BD53" s="399"/>
      <c r="BE53" s="426" t="str">
        <f t="shared" si="22"/>
        <v/>
      </c>
    </row>
    <row r="54" spans="1:57" ht="15.75" customHeight="1" thickBot="1" x14ac:dyDescent="0.35">
      <c r="A54" s="326"/>
      <c r="B54" s="327"/>
      <c r="C54" s="328" t="s">
        <v>237</v>
      </c>
      <c r="D54" s="329"/>
      <c r="E54" s="330"/>
      <c r="F54" s="330"/>
      <c r="G54" s="330"/>
      <c r="H54" s="331"/>
      <c r="I54" s="332" t="str">
        <f>IF(SUM(I42:I53)=0,"",SUM(I42:I53))</f>
        <v/>
      </c>
      <c r="J54" s="329"/>
      <c r="K54" s="330"/>
      <c r="L54" s="330"/>
      <c r="M54" s="330"/>
      <c r="N54" s="331"/>
      <c r="O54" s="332" t="str">
        <f>IF(SUM(O42:O53)=0,"",SUM(O42:O53))</f>
        <v/>
      </c>
      <c r="P54" s="329"/>
      <c r="Q54" s="330"/>
      <c r="R54" s="330"/>
      <c r="S54" s="330"/>
      <c r="T54" s="331"/>
      <c r="U54" s="332" t="str">
        <f>IF(SUM(U42:U53)=0,"",SUM(U42:U53))</f>
        <v/>
      </c>
      <c r="V54" s="329"/>
      <c r="W54" s="330"/>
      <c r="X54" s="330"/>
      <c r="Y54" s="330"/>
      <c r="Z54" s="331"/>
      <c r="AA54" s="332" t="str">
        <f>IF(SUM(AA42:AA53)=0,"",SUM(AA42:AA53))</f>
        <v/>
      </c>
      <c r="AB54" s="329"/>
      <c r="AC54" s="330"/>
      <c r="AD54" s="330"/>
      <c r="AE54" s="330"/>
      <c r="AF54" s="331"/>
      <c r="AG54" s="332">
        <f>IF(SUM(AG42:AG53)=0,"",SUM(AG42:AG53))</f>
        <v>6</v>
      </c>
      <c r="AH54" s="329"/>
      <c r="AI54" s="330"/>
      <c r="AJ54" s="330"/>
      <c r="AK54" s="330"/>
      <c r="AL54" s="331"/>
      <c r="AM54" s="332">
        <f>IF(SUM(AM42:AM53)=0,"",SUM(AM42:AM53))</f>
        <v>5</v>
      </c>
      <c r="AN54" s="329"/>
      <c r="AO54" s="330"/>
      <c r="AP54" s="330"/>
      <c r="AQ54" s="330"/>
      <c r="AR54" s="331"/>
      <c r="AS54" s="332">
        <f>IF(SUM(AS42:AS53)=0,"",SUM(AS42:AS53))</f>
        <v>5</v>
      </c>
      <c r="AT54" s="329"/>
      <c r="AU54" s="330"/>
      <c r="AV54" s="330"/>
      <c r="AW54" s="330"/>
      <c r="AX54" s="331"/>
      <c r="AY54" s="332">
        <f>IF(SUM(AY42:AY53)=0,"",SUM(AY42:AY53))</f>
        <v>5</v>
      </c>
      <c r="AZ54" s="333"/>
      <c r="BA54" s="330"/>
      <c r="BB54" s="330"/>
      <c r="BC54" s="330"/>
      <c r="BD54" s="331"/>
      <c r="BE54" s="426">
        <f t="shared" si="22"/>
        <v>21</v>
      </c>
    </row>
    <row r="55" spans="1:57" ht="15.75" customHeight="1" thickTop="1" x14ac:dyDescent="0.25">
      <c r="B55" s="73"/>
      <c r="C55" s="73"/>
    </row>
    <row r="56" spans="1:57" ht="15.75" customHeight="1" x14ac:dyDescent="0.25">
      <c r="B56" s="73"/>
      <c r="C56" s="73"/>
    </row>
    <row r="57" spans="1:57" ht="15.75" customHeight="1" x14ac:dyDescent="0.25">
      <c r="B57" s="73"/>
      <c r="C57" s="73"/>
    </row>
    <row r="58" spans="1:57" ht="15.75" customHeight="1" x14ac:dyDescent="0.25">
      <c r="B58" s="73"/>
      <c r="C58" s="73"/>
    </row>
    <row r="59" spans="1:57" ht="15.75" customHeight="1" x14ac:dyDescent="0.25">
      <c r="B59" s="73"/>
      <c r="C59" s="73"/>
    </row>
    <row r="60" spans="1:57" ht="15.75" customHeight="1" x14ac:dyDescent="0.25">
      <c r="B60" s="73"/>
      <c r="C60" s="73"/>
    </row>
    <row r="61" spans="1:57" ht="15.75" customHeight="1" x14ac:dyDescent="0.25">
      <c r="B61" s="73"/>
      <c r="C61" s="73"/>
    </row>
    <row r="62" spans="1:57" ht="15.75" customHeight="1" x14ac:dyDescent="0.25">
      <c r="B62" s="73"/>
      <c r="C62" s="73"/>
    </row>
    <row r="63" spans="1:57" ht="15.75" customHeight="1" x14ac:dyDescent="0.25">
      <c r="B63" s="73"/>
      <c r="C63" s="73"/>
    </row>
    <row r="64" spans="1:57" ht="15.75" customHeight="1" x14ac:dyDescent="0.25">
      <c r="B64" s="73"/>
      <c r="C64" s="73"/>
    </row>
    <row r="65" spans="2:3" ht="15.75" customHeight="1" x14ac:dyDescent="0.25">
      <c r="B65" s="73"/>
      <c r="C65" s="73"/>
    </row>
    <row r="66" spans="2:3" ht="15.75" customHeight="1" x14ac:dyDescent="0.25">
      <c r="B66" s="73"/>
      <c r="C66" s="73"/>
    </row>
    <row r="67" spans="2:3" ht="15.75" customHeight="1" x14ac:dyDescent="0.25">
      <c r="B67" s="73"/>
      <c r="C67" s="73"/>
    </row>
    <row r="68" spans="2:3" ht="15.75" customHeight="1" x14ac:dyDescent="0.25">
      <c r="B68" s="73"/>
      <c r="C68" s="73"/>
    </row>
    <row r="69" spans="2:3" ht="15.75" customHeight="1" x14ac:dyDescent="0.25">
      <c r="B69" s="73"/>
      <c r="C69" s="73"/>
    </row>
    <row r="70" spans="2:3" ht="15.75" customHeight="1" x14ac:dyDescent="0.25">
      <c r="B70" s="73"/>
      <c r="C70" s="73"/>
    </row>
    <row r="71" spans="2:3" ht="15.75" customHeight="1" x14ac:dyDescent="0.25">
      <c r="B71" s="73"/>
      <c r="C71" s="73"/>
    </row>
    <row r="72" spans="2:3" ht="15.75" customHeight="1" x14ac:dyDescent="0.25">
      <c r="B72" s="73"/>
      <c r="C72" s="73"/>
    </row>
    <row r="73" spans="2:3" ht="15.75" customHeight="1" x14ac:dyDescent="0.25">
      <c r="B73" s="73"/>
      <c r="C73" s="73"/>
    </row>
    <row r="74" spans="2:3" ht="15.75" customHeight="1" x14ac:dyDescent="0.25">
      <c r="B74" s="73"/>
      <c r="C74" s="73"/>
    </row>
    <row r="75" spans="2:3" ht="15.75" customHeight="1" x14ac:dyDescent="0.25">
      <c r="B75" s="73"/>
      <c r="C75" s="73"/>
    </row>
    <row r="76" spans="2:3" ht="15.75" customHeight="1" x14ac:dyDescent="0.25">
      <c r="B76" s="73"/>
      <c r="C76" s="73"/>
    </row>
    <row r="77" spans="2:3" ht="15.75" customHeight="1" x14ac:dyDescent="0.25">
      <c r="B77" s="73"/>
      <c r="C77" s="73"/>
    </row>
    <row r="78" spans="2:3" ht="15.75" customHeight="1" x14ac:dyDescent="0.25">
      <c r="B78" s="73"/>
      <c r="C78" s="73"/>
    </row>
    <row r="79" spans="2:3" ht="15.75" customHeight="1" x14ac:dyDescent="0.25">
      <c r="B79" s="73"/>
      <c r="C79" s="73"/>
    </row>
    <row r="80" spans="2:3" ht="15.75" customHeight="1" x14ac:dyDescent="0.25">
      <c r="B80" s="73"/>
      <c r="C80" s="73"/>
    </row>
    <row r="81" spans="2:3" ht="15.75" customHeight="1" x14ac:dyDescent="0.25">
      <c r="B81" s="73"/>
      <c r="C81" s="73"/>
    </row>
    <row r="82" spans="2:3" ht="15.75" customHeight="1" x14ac:dyDescent="0.25">
      <c r="B82" s="73"/>
      <c r="C82" s="73"/>
    </row>
    <row r="83" spans="2:3" ht="15.75" customHeight="1" x14ac:dyDescent="0.25">
      <c r="B83" s="73"/>
      <c r="C83" s="73"/>
    </row>
    <row r="84" spans="2:3" ht="15.75" customHeight="1" x14ac:dyDescent="0.25">
      <c r="B84" s="73"/>
      <c r="C84" s="73"/>
    </row>
    <row r="85" spans="2:3" ht="15.75" customHeight="1" x14ac:dyDescent="0.25">
      <c r="B85" s="73"/>
      <c r="C85" s="73"/>
    </row>
    <row r="86" spans="2:3" ht="15.75" customHeight="1" x14ac:dyDescent="0.25">
      <c r="B86" s="73"/>
      <c r="C86" s="73"/>
    </row>
    <row r="87" spans="2:3" ht="15.75" customHeight="1" x14ac:dyDescent="0.25">
      <c r="B87" s="73"/>
      <c r="C87" s="73"/>
    </row>
    <row r="88" spans="2:3" ht="15.75" customHeight="1" x14ac:dyDescent="0.25">
      <c r="B88" s="73"/>
      <c r="C88" s="73"/>
    </row>
    <row r="89" spans="2:3" ht="15.75" customHeight="1" x14ac:dyDescent="0.25">
      <c r="B89" s="73"/>
      <c r="C89" s="73"/>
    </row>
    <row r="90" spans="2:3" ht="15.75" customHeight="1" x14ac:dyDescent="0.25">
      <c r="B90" s="73"/>
      <c r="C90" s="73"/>
    </row>
    <row r="91" spans="2:3" ht="15.75" customHeight="1" x14ac:dyDescent="0.25">
      <c r="B91" s="73"/>
      <c r="C91" s="73"/>
    </row>
    <row r="92" spans="2:3" ht="15.75" customHeight="1" x14ac:dyDescent="0.25">
      <c r="B92" s="73"/>
      <c r="C92" s="73"/>
    </row>
    <row r="93" spans="2:3" ht="15.75" customHeight="1" x14ac:dyDescent="0.25">
      <c r="B93" s="73"/>
      <c r="C93" s="73"/>
    </row>
    <row r="94" spans="2:3" ht="15.75" customHeight="1" x14ac:dyDescent="0.25">
      <c r="B94" s="73"/>
      <c r="C94" s="73"/>
    </row>
    <row r="95" spans="2:3" ht="15.75" customHeight="1" x14ac:dyDescent="0.25">
      <c r="B95" s="73"/>
      <c r="C95" s="73"/>
    </row>
    <row r="96" spans="2:3" ht="15.75" customHeight="1" x14ac:dyDescent="0.25">
      <c r="B96" s="73"/>
      <c r="C96" s="73"/>
    </row>
    <row r="97" spans="2:3" ht="15.75" customHeight="1" x14ac:dyDescent="0.25">
      <c r="B97" s="73"/>
      <c r="C97" s="73"/>
    </row>
    <row r="98" spans="2:3" ht="15.75" customHeight="1" x14ac:dyDescent="0.25">
      <c r="B98" s="73"/>
      <c r="C98" s="73"/>
    </row>
    <row r="99" spans="2:3" ht="15.75" customHeight="1" x14ac:dyDescent="0.25">
      <c r="B99" s="73"/>
      <c r="C99" s="73"/>
    </row>
    <row r="100" spans="2:3" ht="15.75" customHeight="1" x14ac:dyDescent="0.25">
      <c r="B100" s="73"/>
      <c r="C100" s="73"/>
    </row>
    <row r="101" spans="2:3" ht="15.75" customHeight="1" x14ac:dyDescent="0.25">
      <c r="B101" s="73"/>
      <c r="C101" s="73"/>
    </row>
    <row r="102" spans="2:3" ht="15.75" customHeight="1" x14ac:dyDescent="0.25">
      <c r="B102" s="73"/>
      <c r="C102" s="73"/>
    </row>
    <row r="103" spans="2:3" ht="15.75" customHeight="1" x14ac:dyDescent="0.25">
      <c r="B103" s="73"/>
      <c r="C103" s="73"/>
    </row>
    <row r="104" spans="2:3" ht="15.75" customHeight="1" x14ac:dyDescent="0.25">
      <c r="B104" s="73"/>
      <c r="C104" s="73"/>
    </row>
    <row r="105" spans="2:3" ht="15.75" customHeight="1" x14ac:dyDescent="0.25">
      <c r="B105" s="73"/>
      <c r="C105" s="73"/>
    </row>
    <row r="106" spans="2:3" ht="15.75" customHeight="1" x14ac:dyDescent="0.25">
      <c r="B106" s="73"/>
      <c r="C106" s="73"/>
    </row>
    <row r="107" spans="2:3" ht="15.75" customHeight="1" x14ac:dyDescent="0.25">
      <c r="B107" s="73"/>
      <c r="C107" s="73"/>
    </row>
    <row r="108" spans="2:3" ht="15.75" customHeight="1" x14ac:dyDescent="0.25">
      <c r="B108" s="73"/>
      <c r="C108" s="73"/>
    </row>
    <row r="109" spans="2:3" ht="15.75" customHeight="1" x14ac:dyDescent="0.25">
      <c r="B109" s="73"/>
      <c r="C109" s="73"/>
    </row>
    <row r="110" spans="2:3" ht="15.75" customHeight="1" x14ac:dyDescent="0.25">
      <c r="B110" s="73"/>
      <c r="C110" s="73"/>
    </row>
    <row r="111" spans="2:3" ht="15.75" customHeight="1" x14ac:dyDescent="0.25">
      <c r="B111" s="73"/>
      <c r="C111" s="73"/>
    </row>
    <row r="112" spans="2:3" ht="15.75" customHeight="1" x14ac:dyDescent="0.25">
      <c r="B112" s="73"/>
      <c r="C112" s="73"/>
    </row>
    <row r="113" spans="2:3" ht="15.75" customHeight="1" x14ac:dyDescent="0.25">
      <c r="B113" s="73"/>
      <c r="C113" s="73"/>
    </row>
    <row r="114" spans="2:3" ht="15.75" customHeight="1" x14ac:dyDescent="0.25">
      <c r="B114" s="73"/>
      <c r="C114" s="73"/>
    </row>
    <row r="115" spans="2:3" ht="15.75" customHeight="1" x14ac:dyDescent="0.25">
      <c r="B115" s="73"/>
      <c r="C115" s="73"/>
    </row>
    <row r="116" spans="2:3" ht="15.75" customHeight="1" x14ac:dyDescent="0.25">
      <c r="B116" s="73"/>
      <c r="C116" s="73"/>
    </row>
    <row r="117" spans="2:3" ht="15.75" customHeight="1" x14ac:dyDescent="0.25">
      <c r="B117" s="73"/>
      <c r="C117" s="73"/>
    </row>
    <row r="118" spans="2:3" ht="15.75" customHeight="1" x14ac:dyDescent="0.25">
      <c r="B118" s="73"/>
      <c r="C118" s="73"/>
    </row>
    <row r="119" spans="2:3" ht="15.75" customHeight="1" x14ac:dyDescent="0.25">
      <c r="B119" s="73"/>
      <c r="C119" s="73"/>
    </row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</sheetData>
  <sheetProtection selectLockedCells="1"/>
  <protectedRanges>
    <protectedRange sqref="C41" name="Tartomány4"/>
    <protectedRange sqref="C53:C54" name="Tartomány4_1"/>
  </protectedRanges>
  <mergeCells count="61">
    <mergeCell ref="A41:AA41"/>
    <mergeCell ref="BB8:BC8"/>
    <mergeCell ref="BD8:BD9"/>
    <mergeCell ref="BE8:BE9"/>
    <mergeCell ref="D35:AA35"/>
    <mergeCell ref="AB35:AY35"/>
    <mergeCell ref="AZ35:BE3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P8:AQ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N8:AO8"/>
  </mergeCells>
  <pageMargins left="0.25" right="0.25" top="0.75" bottom="0.75" header="0.3" footer="0.3"/>
  <pageSetup paperSize="8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E90"/>
  <sheetViews>
    <sheetView zoomScale="90" zoomScaleNormal="90" workbookViewId="0">
      <selection activeCell="D33" sqref="D33"/>
    </sheetView>
  </sheetViews>
  <sheetFormatPr defaultColWidth="10.6640625" defaultRowHeight="12.75" x14ac:dyDescent="0.2"/>
  <cols>
    <col min="1" max="1" width="24.1640625" style="94" customWidth="1"/>
    <col min="2" max="2" width="59.1640625" style="94" customWidth="1"/>
    <col min="3" max="3" width="24.1640625" style="94" customWidth="1"/>
    <col min="4" max="4" width="59.1640625" style="94" customWidth="1"/>
    <col min="5" max="5" width="21.33203125" style="94" customWidth="1"/>
    <col min="6" max="16384" width="10.6640625" style="94"/>
  </cols>
  <sheetData>
    <row r="1" spans="1:5" ht="13.5" thickBot="1" x14ac:dyDescent="0.25"/>
    <row r="2" spans="1:5" ht="15.75" x14ac:dyDescent="0.2">
      <c r="A2" s="757" t="s">
        <v>418</v>
      </c>
      <c r="B2" s="758"/>
      <c r="C2" s="758"/>
      <c r="D2" s="758"/>
      <c r="E2" s="511"/>
    </row>
    <row r="3" spans="1:5" ht="18.75" thickBot="1" x14ac:dyDescent="0.25">
      <c r="A3" s="759" t="s">
        <v>419</v>
      </c>
      <c r="B3" s="760"/>
      <c r="C3" s="760"/>
      <c r="D3" s="760"/>
      <c r="E3" s="106"/>
    </row>
    <row r="4" spans="1:5" ht="16.5" thickBot="1" x14ac:dyDescent="0.25">
      <c r="A4" s="761" t="s">
        <v>420</v>
      </c>
      <c r="B4" s="763" t="s">
        <v>421</v>
      </c>
      <c r="C4" s="765" t="s">
        <v>422</v>
      </c>
      <c r="D4" s="766"/>
      <c r="E4" s="747" t="s">
        <v>423</v>
      </c>
    </row>
    <row r="5" spans="1:5" ht="29.25" customHeight="1" thickTop="1" thickBot="1" x14ac:dyDescent="0.25">
      <c r="A5" s="762"/>
      <c r="B5" s="764"/>
      <c r="C5" s="512" t="s">
        <v>420</v>
      </c>
      <c r="D5" s="513" t="s">
        <v>421</v>
      </c>
      <c r="E5" s="748"/>
    </row>
    <row r="6" spans="1:5" ht="17.45" customHeight="1" thickBot="1" x14ac:dyDescent="0.25">
      <c r="A6" s="740" t="s">
        <v>424</v>
      </c>
      <c r="B6" s="741"/>
      <c r="C6" s="741"/>
      <c r="D6" s="741"/>
      <c r="E6" s="742"/>
    </row>
    <row r="7" spans="1:5" ht="12.75" hidden="1" customHeight="1" x14ac:dyDescent="0.25">
      <c r="A7" s="749" t="s">
        <v>106</v>
      </c>
      <c r="B7" s="743" t="s">
        <v>425</v>
      </c>
      <c r="C7" s="514"/>
      <c r="D7" s="102"/>
      <c r="E7" s="515"/>
    </row>
    <row r="8" spans="1:5" s="99" customFormat="1" ht="15.75" x14ac:dyDescent="0.25">
      <c r="A8" s="750"/>
      <c r="B8" s="752"/>
      <c r="C8" s="516" t="s">
        <v>100</v>
      </c>
      <c r="D8" s="102" t="s">
        <v>426</v>
      </c>
      <c r="E8" s="100" t="s">
        <v>427</v>
      </c>
    </row>
    <row r="9" spans="1:5" s="99" customFormat="1" ht="15.75" x14ac:dyDescent="0.25">
      <c r="A9" s="751"/>
      <c r="B9" s="752"/>
      <c r="C9" s="514" t="s">
        <v>104</v>
      </c>
      <c r="D9" s="102" t="s">
        <v>426</v>
      </c>
      <c r="E9" s="100" t="s">
        <v>427</v>
      </c>
    </row>
    <row r="10" spans="1:5" s="99" customFormat="1" ht="15.75" x14ac:dyDescent="0.25">
      <c r="A10" s="738" t="s">
        <v>113</v>
      </c>
      <c r="B10" s="743" t="s">
        <v>428</v>
      </c>
      <c r="C10" s="516" t="s">
        <v>106</v>
      </c>
      <c r="D10" s="102" t="s">
        <v>425</v>
      </c>
      <c r="E10" s="100" t="s">
        <v>427</v>
      </c>
    </row>
    <row r="11" spans="1:5" s="99" customFormat="1" ht="15.75" x14ac:dyDescent="0.25">
      <c r="A11" s="753"/>
      <c r="B11" s="752"/>
      <c r="C11" s="516" t="s">
        <v>108</v>
      </c>
      <c r="D11" s="102" t="s">
        <v>429</v>
      </c>
      <c r="E11" s="100" t="s">
        <v>427</v>
      </c>
    </row>
    <row r="12" spans="1:5" ht="12.75" hidden="1" customHeight="1" x14ac:dyDescent="0.25">
      <c r="A12" s="753"/>
      <c r="B12" s="752"/>
      <c r="C12" s="516"/>
      <c r="D12" s="102"/>
      <c r="E12" s="100" t="s">
        <v>427</v>
      </c>
    </row>
    <row r="13" spans="1:5" s="99" customFormat="1" ht="15.75" x14ac:dyDescent="0.25">
      <c r="A13" s="739"/>
      <c r="B13" s="744"/>
      <c r="C13" s="516" t="s">
        <v>111</v>
      </c>
      <c r="D13" s="102" t="s">
        <v>430</v>
      </c>
      <c r="E13" s="100" t="s">
        <v>427</v>
      </c>
    </row>
    <row r="14" spans="1:5" ht="16.5" thickBot="1" x14ac:dyDescent="0.3">
      <c r="A14" s="95" t="s">
        <v>88</v>
      </c>
      <c r="B14" s="102" t="s">
        <v>89</v>
      </c>
      <c r="C14" s="516" t="s">
        <v>53</v>
      </c>
      <c r="D14" s="102" t="s">
        <v>54</v>
      </c>
      <c r="E14" s="98" t="s">
        <v>433</v>
      </c>
    </row>
    <row r="15" spans="1:5" ht="16.5" thickBot="1" x14ac:dyDescent="0.25">
      <c r="A15" s="740" t="s">
        <v>370</v>
      </c>
      <c r="B15" s="745"/>
      <c r="C15" s="745"/>
      <c r="D15" s="745"/>
      <c r="E15" s="746"/>
    </row>
    <row r="16" spans="1:5" ht="17.25" customHeight="1" x14ac:dyDescent="0.25">
      <c r="A16" s="126" t="s">
        <v>371</v>
      </c>
      <c r="B16" s="517" t="s">
        <v>372</v>
      </c>
      <c r="C16" s="126" t="s">
        <v>71</v>
      </c>
      <c r="D16" s="517" t="s">
        <v>72</v>
      </c>
      <c r="E16" s="97" t="s">
        <v>433</v>
      </c>
    </row>
    <row r="17" spans="1:5" ht="15.75" x14ac:dyDescent="0.25">
      <c r="A17" s="95" t="s">
        <v>157</v>
      </c>
      <c r="B17" s="125" t="s">
        <v>158</v>
      </c>
      <c r="C17" s="127" t="s">
        <v>83</v>
      </c>
      <c r="D17" s="102" t="s">
        <v>84</v>
      </c>
      <c r="E17" s="97" t="s">
        <v>427</v>
      </c>
    </row>
    <row r="18" spans="1:5" ht="15.75" x14ac:dyDescent="0.25">
      <c r="A18" s="738" t="s">
        <v>373</v>
      </c>
      <c r="B18" s="754" t="s">
        <v>374</v>
      </c>
      <c r="C18" s="127" t="s">
        <v>77</v>
      </c>
      <c r="D18" s="102" t="s">
        <v>78</v>
      </c>
      <c r="E18" s="97" t="s">
        <v>433</v>
      </c>
    </row>
    <row r="19" spans="1:5" ht="15.75" x14ac:dyDescent="0.25">
      <c r="A19" s="750"/>
      <c r="B19" s="755"/>
      <c r="C19" s="520" t="s">
        <v>71</v>
      </c>
      <c r="D19" s="517" t="s">
        <v>72</v>
      </c>
      <c r="E19" s="97" t="s">
        <v>433</v>
      </c>
    </row>
    <row r="20" spans="1:5" ht="15.75" x14ac:dyDescent="0.25">
      <c r="A20" s="738" t="s">
        <v>375</v>
      </c>
      <c r="B20" s="754" t="s">
        <v>376</v>
      </c>
      <c r="C20" s="103" t="s">
        <v>85</v>
      </c>
      <c r="D20" s="102" t="s">
        <v>86</v>
      </c>
      <c r="E20" s="97" t="s">
        <v>427</v>
      </c>
    </row>
    <row r="21" spans="1:5" ht="15.75" x14ac:dyDescent="0.25">
      <c r="A21" s="750"/>
      <c r="B21" s="755"/>
      <c r="C21" s="127" t="s">
        <v>71</v>
      </c>
      <c r="D21" s="517" t="s">
        <v>72</v>
      </c>
      <c r="E21" s="97" t="s">
        <v>427</v>
      </c>
    </row>
    <row r="22" spans="1:5" ht="15.75" x14ac:dyDescent="0.25">
      <c r="A22" s="751"/>
      <c r="B22" s="756"/>
      <c r="C22" s="127" t="s">
        <v>77</v>
      </c>
      <c r="D22" s="102" t="s">
        <v>78</v>
      </c>
      <c r="E22" s="97" t="s">
        <v>433</v>
      </c>
    </row>
    <row r="23" spans="1:5" ht="15.75" x14ac:dyDescent="0.25">
      <c r="A23" s="738" t="s">
        <v>384</v>
      </c>
      <c r="B23" s="743" t="s">
        <v>385</v>
      </c>
      <c r="C23" s="103" t="s">
        <v>83</v>
      </c>
      <c r="D23" s="102" t="s">
        <v>84</v>
      </c>
      <c r="E23" s="97" t="s">
        <v>433</v>
      </c>
    </row>
    <row r="24" spans="1:5" ht="15.75" x14ac:dyDescent="0.25">
      <c r="A24" s="753"/>
      <c r="B24" s="752"/>
      <c r="C24" s="127" t="s">
        <v>71</v>
      </c>
      <c r="D24" s="517" t="s">
        <v>72</v>
      </c>
      <c r="E24" s="97" t="s">
        <v>427</v>
      </c>
    </row>
    <row r="25" spans="1:5" ht="15.75" x14ac:dyDescent="0.25">
      <c r="A25" s="739"/>
      <c r="B25" s="744"/>
      <c r="C25" s="103" t="s">
        <v>91</v>
      </c>
      <c r="D25" s="102" t="s">
        <v>92</v>
      </c>
      <c r="E25" s="97" t="s">
        <v>433</v>
      </c>
    </row>
    <row r="26" spans="1:5" ht="15.75" x14ac:dyDescent="0.25">
      <c r="A26" s="738" t="s">
        <v>386</v>
      </c>
      <c r="B26" s="743" t="s">
        <v>387</v>
      </c>
      <c r="C26" s="103" t="s">
        <v>83</v>
      </c>
      <c r="D26" s="102" t="s">
        <v>84</v>
      </c>
      <c r="E26" s="97" t="s">
        <v>433</v>
      </c>
    </row>
    <row r="27" spans="1:5" ht="15.75" x14ac:dyDescent="0.25">
      <c r="A27" s="739"/>
      <c r="B27" s="744"/>
      <c r="C27" s="103" t="s">
        <v>91</v>
      </c>
      <c r="D27" s="102" t="s">
        <v>92</v>
      </c>
      <c r="E27" s="97" t="s">
        <v>433</v>
      </c>
    </row>
    <row r="28" spans="1:5" ht="15.75" x14ac:dyDescent="0.25">
      <c r="A28" s="736" t="s">
        <v>392</v>
      </c>
      <c r="B28" s="737" t="s">
        <v>393</v>
      </c>
      <c r="C28" s="127" t="s">
        <v>83</v>
      </c>
      <c r="D28" s="102" t="s">
        <v>84</v>
      </c>
      <c r="E28" s="97" t="s">
        <v>427</v>
      </c>
    </row>
    <row r="29" spans="1:5" ht="15.75" x14ac:dyDescent="0.25">
      <c r="A29" s="733"/>
      <c r="B29" s="735"/>
      <c r="C29" s="103" t="s">
        <v>373</v>
      </c>
      <c r="D29" s="102" t="s">
        <v>374</v>
      </c>
      <c r="E29" s="97" t="s">
        <v>427</v>
      </c>
    </row>
    <row r="30" spans="1:5" ht="15.75" x14ac:dyDescent="0.25">
      <c r="A30" s="521" t="s">
        <v>398</v>
      </c>
      <c r="B30" s="522" t="s">
        <v>399</v>
      </c>
      <c r="C30" s="103" t="s">
        <v>390</v>
      </c>
      <c r="D30" s="102" t="s">
        <v>391</v>
      </c>
      <c r="E30" s="97" t="s">
        <v>427</v>
      </c>
    </row>
    <row r="31" spans="1:5" ht="15.75" x14ac:dyDescent="0.25">
      <c r="A31" s="732" t="s">
        <v>400</v>
      </c>
      <c r="B31" s="734" t="s">
        <v>401</v>
      </c>
      <c r="C31" s="103" t="s">
        <v>375</v>
      </c>
      <c r="D31" s="102" t="s">
        <v>376</v>
      </c>
      <c r="E31" s="97" t="s">
        <v>433</v>
      </c>
    </row>
    <row r="32" spans="1:5" ht="15.75" x14ac:dyDescent="0.25">
      <c r="A32" s="733"/>
      <c r="B32" s="735"/>
      <c r="C32" s="103" t="s">
        <v>386</v>
      </c>
      <c r="D32" s="102" t="s">
        <v>387</v>
      </c>
      <c r="E32" s="97" t="s">
        <v>427</v>
      </c>
    </row>
    <row r="33" spans="1:5" ht="15.75" x14ac:dyDescent="0.25">
      <c r="A33" s="732" t="s">
        <v>404</v>
      </c>
      <c r="B33" s="734" t="s">
        <v>405</v>
      </c>
      <c r="C33" s="103" t="s">
        <v>400</v>
      </c>
      <c r="D33" s="102" t="s">
        <v>401</v>
      </c>
      <c r="E33" s="97" t="s">
        <v>427</v>
      </c>
    </row>
    <row r="34" spans="1:5" ht="15.75" x14ac:dyDescent="0.25">
      <c r="A34" s="733"/>
      <c r="B34" s="735"/>
      <c r="C34" s="103" t="s">
        <v>398</v>
      </c>
      <c r="D34" s="102" t="s">
        <v>399</v>
      </c>
      <c r="E34" s="97" t="s">
        <v>427</v>
      </c>
    </row>
    <row r="35" spans="1:5" ht="15.75" x14ac:dyDescent="0.25">
      <c r="A35" s="523" t="s">
        <v>406</v>
      </c>
      <c r="B35" s="524" t="s">
        <v>407</v>
      </c>
      <c r="C35" s="103" t="s">
        <v>402</v>
      </c>
      <c r="D35" s="102" t="s">
        <v>403</v>
      </c>
      <c r="E35" s="97" t="s">
        <v>427</v>
      </c>
    </row>
    <row r="36" spans="1:5" ht="15.75" x14ac:dyDescent="0.25">
      <c r="A36" s="95" t="s">
        <v>408</v>
      </c>
      <c r="B36" s="102" t="s">
        <v>409</v>
      </c>
      <c r="C36" s="103" t="s">
        <v>400</v>
      </c>
      <c r="D36" s="102" t="s">
        <v>401</v>
      </c>
      <c r="E36" s="97" t="s">
        <v>433</v>
      </c>
    </row>
    <row r="37" spans="1:5" s="557" customFormat="1" ht="16.5" thickBot="1" x14ac:dyDescent="0.3">
      <c r="A37" s="553" t="s">
        <v>162</v>
      </c>
      <c r="B37" s="554" t="s">
        <v>163</v>
      </c>
      <c r="C37" s="555" t="s">
        <v>159</v>
      </c>
      <c r="D37" s="554" t="s">
        <v>160</v>
      </c>
      <c r="E37" s="556" t="s">
        <v>433</v>
      </c>
    </row>
    <row r="38" spans="1:5" ht="16.5" thickBot="1" x14ac:dyDescent="0.25">
      <c r="A38" s="740" t="s">
        <v>239</v>
      </c>
      <c r="B38" s="745"/>
      <c r="C38" s="745"/>
      <c r="D38" s="745"/>
      <c r="E38" s="746"/>
    </row>
    <row r="39" spans="1:5" ht="15.75" x14ac:dyDescent="0.25">
      <c r="A39" s="126" t="s">
        <v>246</v>
      </c>
      <c r="B39" s="547" t="s">
        <v>247</v>
      </c>
      <c r="C39" s="126" t="s">
        <v>71</v>
      </c>
      <c r="D39" s="517" t="s">
        <v>72</v>
      </c>
      <c r="E39" s="97" t="s">
        <v>433</v>
      </c>
    </row>
    <row r="40" spans="1:5" ht="15.75" x14ac:dyDescent="0.25">
      <c r="A40" s="95" t="s">
        <v>257</v>
      </c>
      <c r="B40" s="102" t="s">
        <v>258</v>
      </c>
      <c r="C40" s="103" t="s">
        <v>83</v>
      </c>
      <c r="D40" s="102" t="s">
        <v>84</v>
      </c>
      <c r="E40" s="97" t="s">
        <v>433</v>
      </c>
    </row>
    <row r="41" spans="1:5" ht="15.75" x14ac:dyDescent="0.25">
      <c r="A41" s="95" t="s">
        <v>436</v>
      </c>
      <c r="B41" s="102" t="s">
        <v>274</v>
      </c>
      <c r="C41" s="103" t="s">
        <v>83</v>
      </c>
      <c r="D41" s="102" t="s">
        <v>84</v>
      </c>
      <c r="E41" s="525" t="s">
        <v>433</v>
      </c>
    </row>
    <row r="42" spans="1:5" ht="15.75" x14ac:dyDescent="0.25">
      <c r="A42" s="95" t="s">
        <v>259</v>
      </c>
      <c r="B42" s="102" t="s">
        <v>260</v>
      </c>
      <c r="C42" s="103" t="s">
        <v>255</v>
      </c>
      <c r="D42" s="102" t="s">
        <v>256</v>
      </c>
      <c r="E42" s="97" t="s">
        <v>427</v>
      </c>
    </row>
    <row r="43" spans="1:5" ht="15.75" x14ac:dyDescent="0.25">
      <c r="A43" s="736" t="s">
        <v>262</v>
      </c>
      <c r="B43" s="769" t="s">
        <v>437</v>
      </c>
      <c r="C43" s="103" t="s">
        <v>251</v>
      </c>
      <c r="D43" s="102" t="s">
        <v>252</v>
      </c>
      <c r="E43" s="525" t="s">
        <v>433</v>
      </c>
    </row>
    <row r="44" spans="1:5" ht="15.75" x14ac:dyDescent="0.25">
      <c r="A44" s="733"/>
      <c r="B44" s="770"/>
      <c r="C44" s="103" t="s">
        <v>438</v>
      </c>
      <c r="D44" s="102" t="s">
        <v>439</v>
      </c>
      <c r="E44" s="525" t="s">
        <v>433</v>
      </c>
    </row>
    <row r="45" spans="1:5" ht="15.75" x14ac:dyDescent="0.25">
      <c r="A45" s="95" t="s">
        <v>271</v>
      </c>
      <c r="B45" s="102" t="s">
        <v>440</v>
      </c>
      <c r="C45" s="103" t="s">
        <v>253</v>
      </c>
      <c r="D45" s="102" t="s">
        <v>441</v>
      </c>
      <c r="E45" s="525" t="s">
        <v>433</v>
      </c>
    </row>
    <row r="46" spans="1:5" ht="15.75" x14ac:dyDescent="0.25">
      <c r="A46" s="95" t="s">
        <v>264</v>
      </c>
      <c r="B46" s="102" t="s">
        <v>265</v>
      </c>
      <c r="C46" s="103" t="s">
        <v>249</v>
      </c>
      <c r="D46" s="102" t="s">
        <v>250</v>
      </c>
      <c r="E46" s="525" t="s">
        <v>433</v>
      </c>
    </row>
    <row r="47" spans="1:5" s="548" customFormat="1" ht="15.75" x14ac:dyDescent="0.25">
      <c r="A47" s="529" t="s">
        <v>255</v>
      </c>
      <c r="B47" s="102" t="s">
        <v>256</v>
      </c>
      <c r="C47" s="530" t="s">
        <v>93</v>
      </c>
      <c r="D47" s="102" t="s">
        <v>94</v>
      </c>
      <c r="E47" s="525" t="s">
        <v>427</v>
      </c>
    </row>
    <row r="48" spans="1:5" ht="15.75" x14ac:dyDescent="0.25">
      <c r="A48" s="95" t="s">
        <v>266</v>
      </c>
      <c r="B48" s="102" t="s">
        <v>267</v>
      </c>
      <c r="C48" s="103" t="s">
        <v>255</v>
      </c>
      <c r="D48" s="102" t="s">
        <v>256</v>
      </c>
      <c r="E48" s="526" t="s">
        <v>427</v>
      </c>
    </row>
    <row r="49" spans="1:5" ht="15.75" x14ac:dyDescent="0.25">
      <c r="A49" s="107" t="s">
        <v>268</v>
      </c>
      <c r="B49" s="104" t="s">
        <v>442</v>
      </c>
      <c r="C49" s="103" t="s">
        <v>266</v>
      </c>
      <c r="D49" s="102" t="s">
        <v>267</v>
      </c>
      <c r="E49" s="526" t="s">
        <v>427</v>
      </c>
    </row>
    <row r="50" spans="1:5" ht="15.75" x14ac:dyDescent="0.25">
      <c r="A50" s="771" t="s">
        <v>275</v>
      </c>
      <c r="B50" s="769" t="s">
        <v>276</v>
      </c>
      <c r="C50" s="103" t="s">
        <v>271</v>
      </c>
      <c r="D50" s="102" t="s">
        <v>440</v>
      </c>
      <c r="E50" s="526" t="s">
        <v>427</v>
      </c>
    </row>
    <row r="51" spans="1:5" ht="15.75" x14ac:dyDescent="0.25">
      <c r="A51" s="772"/>
      <c r="B51" s="770"/>
      <c r="C51" s="103" t="s">
        <v>264</v>
      </c>
      <c r="D51" s="102" t="s">
        <v>265</v>
      </c>
      <c r="E51" s="525" t="s">
        <v>433</v>
      </c>
    </row>
    <row r="52" spans="1:5" ht="15.75" x14ac:dyDescent="0.25">
      <c r="A52" s="95" t="s">
        <v>277</v>
      </c>
      <c r="B52" s="102" t="s">
        <v>278</v>
      </c>
      <c r="C52" s="103" t="s">
        <v>255</v>
      </c>
      <c r="D52" s="102" t="s">
        <v>256</v>
      </c>
      <c r="E52" s="526" t="s">
        <v>427</v>
      </c>
    </row>
    <row r="53" spans="1:5" ht="15.75" x14ac:dyDescent="0.25">
      <c r="A53" s="95" t="s">
        <v>279</v>
      </c>
      <c r="B53" s="102" t="s">
        <v>280</v>
      </c>
      <c r="C53" s="103" t="s">
        <v>266</v>
      </c>
      <c r="D53" s="102" t="s">
        <v>267</v>
      </c>
      <c r="E53" s="526" t="s">
        <v>427</v>
      </c>
    </row>
    <row r="54" spans="1:5" ht="15.75" x14ac:dyDescent="0.25">
      <c r="A54" s="771" t="s">
        <v>281</v>
      </c>
      <c r="B54" s="769" t="s">
        <v>282</v>
      </c>
      <c r="C54" s="103" t="s">
        <v>438</v>
      </c>
      <c r="D54" s="102" t="s">
        <v>439</v>
      </c>
      <c r="E54" s="525" t="s">
        <v>433</v>
      </c>
    </row>
    <row r="55" spans="1:5" ht="15.75" x14ac:dyDescent="0.25">
      <c r="A55" s="772"/>
      <c r="B55" s="770"/>
      <c r="C55" s="103" t="s">
        <v>251</v>
      </c>
      <c r="D55" s="102" t="s">
        <v>380</v>
      </c>
      <c r="E55" s="525" t="s">
        <v>433</v>
      </c>
    </row>
    <row r="56" spans="1:5" ht="16.5" thickBot="1" x14ac:dyDescent="0.3">
      <c r="A56" s="95" t="s">
        <v>283</v>
      </c>
      <c r="B56" s="102" t="s">
        <v>284</v>
      </c>
      <c r="C56" s="103" t="s">
        <v>268</v>
      </c>
      <c r="D56" s="102" t="s">
        <v>442</v>
      </c>
      <c r="E56" s="526" t="s">
        <v>427</v>
      </c>
    </row>
    <row r="57" spans="1:5" ht="16.5" thickBot="1" x14ac:dyDescent="0.25">
      <c r="A57" s="740" t="s">
        <v>466</v>
      </c>
      <c r="B57" s="773"/>
      <c r="C57" s="773"/>
      <c r="D57" s="773"/>
      <c r="E57" s="774"/>
    </row>
    <row r="58" spans="1:5" ht="15.75" x14ac:dyDescent="0.25">
      <c r="A58" s="95" t="s">
        <v>310</v>
      </c>
      <c r="B58" s="102" t="s">
        <v>311</v>
      </c>
      <c r="C58" s="103" t="s">
        <v>83</v>
      </c>
      <c r="D58" s="102" t="s">
        <v>84</v>
      </c>
      <c r="E58" s="525" t="s">
        <v>427</v>
      </c>
    </row>
    <row r="59" spans="1:5" ht="15.75" x14ac:dyDescent="0.25">
      <c r="A59" s="549" t="s">
        <v>312</v>
      </c>
      <c r="B59" s="550" t="s">
        <v>313</v>
      </c>
      <c r="C59" s="551" t="s">
        <v>298</v>
      </c>
      <c r="D59" s="550" t="s">
        <v>467</v>
      </c>
      <c r="E59" s="552" t="s">
        <v>433</v>
      </c>
    </row>
    <row r="60" spans="1:5" ht="15.75" x14ac:dyDescent="0.25">
      <c r="A60" s="529" t="s">
        <v>322</v>
      </c>
      <c r="B60" s="550" t="s">
        <v>323</v>
      </c>
      <c r="C60" s="551" t="s">
        <v>312</v>
      </c>
      <c r="D60" s="550" t="s">
        <v>313</v>
      </c>
      <c r="E60" s="552" t="s">
        <v>433</v>
      </c>
    </row>
    <row r="61" spans="1:5" ht="15.75" x14ac:dyDescent="0.25">
      <c r="A61" s="529" t="s">
        <v>330</v>
      </c>
      <c r="B61" s="550" t="s">
        <v>331</v>
      </c>
      <c r="C61" s="551" t="s">
        <v>322</v>
      </c>
      <c r="D61" s="550" t="s">
        <v>323</v>
      </c>
      <c r="E61" s="552" t="s">
        <v>433</v>
      </c>
    </row>
    <row r="62" spans="1:5" ht="15.75" x14ac:dyDescent="0.25">
      <c r="A62" s="529" t="s">
        <v>345</v>
      </c>
      <c r="B62" s="102" t="s">
        <v>346</v>
      </c>
      <c r="C62" s="551" t="s">
        <v>298</v>
      </c>
      <c r="D62" s="550" t="s">
        <v>467</v>
      </c>
      <c r="E62" s="552" t="s">
        <v>433</v>
      </c>
    </row>
    <row r="63" spans="1:5" ht="15.75" x14ac:dyDescent="0.25">
      <c r="A63" s="529" t="s">
        <v>351</v>
      </c>
      <c r="B63" s="102" t="s">
        <v>352</v>
      </c>
      <c r="C63" s="551" t="s">
        <v>345</v>
      </c>
      <c r="D63" s="102" t="s">
        <v>346</v>
      </c>
      <c r="E63" s="552" t="s">
        <v>433</v>
      </c>
    </row>
    <row r="64" spans="1:5" ht="15.75" x14ac:dyDescent="0.25">
      <c r="A64" s="529" t="s">
        <v>362</v>
      </c>
      <c r="B64" s="102" t="s">
        <v>363</v>
      </c>
      <c r="C64" s="551" t="s">
        <v>351</v>
      </c>
      <c r="D64" s="102" t="s">
        <v>352</v>
      </c>
      <c r="E64" s="552" t="s">
        <v>433</v>
      </c>
    </row>
    <row r="65" spans="1:5" ht="15.75" x14ac:dyDescent="0.25">
      <c r="A65" s="95" t="s">
        <v>314</v>
      </c>
      <c r="B65" s="102" t="s">
        <v>315</v>
      </c>
      <c r="C65" s="103" t="s">
        <v>301</v>
      </c>
      <c r="D65" s="102" t="s">
        <v>302</v>
      </c>
      <c r="E65" s="96" t="s">
        <v>433</v>
      </c>
    </row>
    <row r="66" spans="1:5" ht="15.75" x14ac:dyDescent="0.25">
      <c r="A66" s="95" t="s">
        <v>324</v>
      </c>
      <c r="B66" s="102" t="s">
        <v>325</v>
      </c>
      <c r="C66" s="103" t="s">
        <v>314</v>
      </c>
      <c r="D66" s="102" t="s">
        <v>315</v>
      </c>
      <c r="E66" s="515" t="s">
        <v>427</v>
      </c>
    </row>
    <row r="67" spans="1:5" ht="15.75" x14ac:dyDescent="0.25">
      <c r="A67" s="771" t="s">
        <v>303</v>
      </c>
      <c r="B67" s="769" t="s">
        <v>443</v>
      </c>
      <c r="C67" s="103" t="s">
        <v>83</v>
      </c>
      <c r="D67" s="102" t="s">
        <v>84</v>
      </c>
      <c r="E67" s="515" t="s">
        <v>427</v>
      </c>
    </row>
    <row r="68" spans="1:5" ht="15.75" x14ac:dyDescent="0.25">
      <c r="A68" s="772"/>
      <c r="B68" s="770"/>
      <c r="C68" s="103" t="s">
        <v>77</v>
      </c>
      <c r="D68" s="102" t="s">
        <v>78</v>
      </c>
      <c r="E68" s="515" t="s">
        <v>427</v>
      </c>
    </row>
    <row r="69" spans="1:5" ht="15.75" x14ac:dyDescent="0.25">
      <c r="A69" s="95" t="s">
        <v>316</v>
      </c>
      <c r="B69" s="102" t="s">
        <v>444</v>
      </c>
      <c r="C69" s="103" t="s">
        <v>303</v>
      </c>
      <c r="D69" s="102" t="s">
        <v>443</v>
      </c>
      <c r="E69" s="515" t="s">
        <v>433</v>
      </c>
    </row>
    <row r="70" spans="1:5" ht="15.75" x14ac:dyDescent="0.25">
      <c r="A70" s="95" t="s">
        <v>306</v>
      </c>
      <c r="B70" s="102" t="s">
        <v>445</v>
      </c>
      <c r="C70" s="103" t="s">
        <v>85</v>
      </c>
      <c r="D70" s="102" t="s">
        <v>86</v>
      </c>
      <c r="E70" s="515" t="s">
        <v>427</v>
      </c>
    </row>
    <row r="71" spans="1:5" ht="15.75" x14ac:dyDescent="0.25">
      <c r="A71" s="95" t="s">
        <v>318</v>
      </c>
      <c r="B71" s="102" t="s">
        <v>446</v>
      </c>
      <c r="C71" s="103" t="s">
        <v>306</v>
      </c>
      <c r="D71" s="102" t="s">
        <v>445</v>
      </c>
      <c r="E71" s="515" t="s">
        <v>433</v>
      </c>
    </row>
    <row r="72" spans="1:5" ht="15.75" x14ac:dyDescent="0.25">
      <c r="A72" s="95" t="s">
        <v>320</v>
      </c>
      <c r="B72" s="102" t="s">
        <v>447</v>
      </c>
      <c r="C72" s="103" t="s">
        <v>308</v>
      </c>
      <c r="D72" s="102" t="s">
        <v>448</v>
      </c>
      <c r="E72" s="527" t="s">
        <v>427</v>
      </c>
    </row>
    <row r="73" spans="1:5" ht="15.75" x14ac:dyDescent="0.25">
      <c r="A73" s="95" t="s">
        <v>328</v>
      </c>
      <c r="B73" s="102" t="s">
        <v>329</v>
      </c>
      <c r="C73" s="103" t="s">
        <v>320</v>
      </c>
      <c r="D73" s="102" t="s">
        <v>321</v>
      </c>
      <c r="E73" s="515" t="s">
        <v>427</v>
      </c>
    </row>
    <row r="74" spans="1:5" ht="15.75" x14ac:dyDescent="0.25">
      <c r="A74" s="95" t="s">
        <v>336</v>
      </c>
      <c r="B74" s="102" t="s">
        <v>337</v>
      </c>
      <c r="C74" s="103" t="s">
        <v>328</v>
      </c>
      <c r="D74" s="102" t="s">
        <v>329</v>
      </c>
      <c r="E74" s="515" t="s">
        <v>427</v>
      </c>
    </row>
    <row r="75" spans="1:5" ht="15.75" x14ac:dyDescent="0.25">
      <c r="A75" s="95" t="s">
        <v>347</v>
      </c>
      <c r="B75" s="102" t="s">
        <v>348</v>
      </c>
      <c r="C75" s="103" t="s">
        <v>301</v>
      </c>
      <c r="D75" s="102" t="s">
        <v>302</v>
      </c>
      <c r="E75" s="515" t="s">
        <v>433</v>
      </c>
    </row>
    <row r="76" spans="1:5" ht="15.75" x14ac:dyDescent="0.25">
      <c r="A76" s="95" t="s">
        <v>353</v>
      </c>
      <c r="B76" s="102" t="s">
        <v>354</v>
      </c>
      <c r="C76" s="103" t="s">
        <v>347</v>
      </c>
      <c r="D76" s="102" t="s">
        <v>348</v>
      </c>
      <c r="E76" s="515" t="s">
        <v>427</v>
      </c>
    </row>
    <row r="77" spans="1:5" s="548" customFormat="1" ht="15.75" x14ac:dyDescent="0.25">
      <c r="A77" s="529" t="s">
        <v>359</v>
      </c>
      <c r="B77" s="102" t="s">
        <v>463</v>
      </c>
      <c r="C77" s="530" t="s">
        <v>349</v>
      </c>
      <c r="D77" s="102" t="s">
        <v>350</v>
      </c>
      <c r="E77" s="515" t="s">
        <v>433</v>
      </c>
    </row>
    <row r="78" spans="1:5" s="548" customFormat="1" ht="15.75" x14ac:dyDescent="0.25">
      <c r="A78" s="529" t="s">
        <v>361</v>
      </c>
      <c r="B78" s="102" t="s">
        <v>464</v>
      </c>
      <c r="C78" s="530" t="s">
        <v>349</v>
      </c>
      <c r="D78" s="102" t="s">
        <v>350</v>
      </c>
      <c r="E78" s="515" t="s">
        <v>433</v>
      </c>
    </row>
    <row r="79" spans="1:5" s="548" customFormat="1" ht="15.75" x14ac:dyDescent="0.25">
      <c r="A79" s="529" t="s">
        <v>366</v>
      </c>
      <c r="B79" s="108" t="s">
        <v>367</v>
      </c>
      <c r="C79" s="529" t="s">
        <v>359</v>
      </c>
      <c r="D79" s="102" t="s">
        <v>463</v>
      </c>
      <c r="E79" s="515" t="s">
        <v>433</v>
      </c>
    </row>
    <row r="80" spans="1:5" ht="16.5" thickBot="1" x14ac:dyDescent="0.3">
      <c r="A80" s="95" t="s">
        <v>368</v>
      </c>
      <c r="B80" s="108" t="s">
        <v>450</v>
      </c>
      <c r="C80" s="103" t="s">
        <v>361</v>
      </c>
      <c r="D80" s="108" t="s">
        <v>449</v>
      </c>
      <c r="E80" s="515" t="s">
        <v>433</v>
      </c>
    </row>
    <row r="81" spans="1:5" ht="16.5" thickBot="1" x14ac:dyDescent="0.25">
      <c r="A81" s="740" t="s">
        <v>451</v>
      </c>
      <c r="B81" s="773"/>
      <c r="C81" s="773"/>
      <c r="D81" s="773"/>
      <c r="E81" s="774"/>
    </row>
    <row r="82" spans="1:5" ht="15.75" x14ac:dyDescent="0.25">
      <c r="A82" s="749" t="s">
        <v>150</v>
      </c>
      <c r="B82" s="767" t="s">
        <v>151</v>
      </c>
      <c r="C82" s="126" t="s">
        <v>431</v>
      </c>
      <c r="D82" s="517" t="s">
        <v>432</v>
      </c>
      <c r="E82" s="525" t="s">
        <v>427</v>
      </c>
    </row>
    <row r="83" spans="1:5" ht="15.75" x14ac:dyDescent="0.25">
      <c r="A83" s="751"/>
      <c r="B83" s="768"/>
      <c r="C83" s="519" t="s">
        <v>434</v>
      </c>
      <c r="D83" s="518" t="s">
        <v>435</v>
      </c>
      <c r="E83" s="525" t="s">
        <v>427</v>
      </c>
    </row>
    <row r="84" spans="1:5" ht="15.75" x14ac:dyDescent="0.25">
      <c r="A84" s="95" t="s">
        <v>155</v>
      </c>
      <c r="B84" s="109" t="s">
        <v>156</v>
      </c>
      <c r="C84" s="103" t="s">
        <v>83</v>
      </c>
      <c r="D84" s="102" t="s">
        <v>84</v>
      </c>
      <c r="E84" s="525" t="s">
        <v>427</v>
      </c>
    </row>
    <row r="85" spans="1:5" ht="15.75" x14ac:dyDescent="0.25">
      <c r="A85" s="95" t="s">
        <v>157</v>
      </c>
      <c r="B85" s="102" t="s">
        <v>158</v>
      </c>
      <c r="C85" s="103" t="s">
        <v>83</v>
      </c>
      <c r="D85" s="102" t="s">
        <v>84</v>
      </c>
      <c r="E85" s="525" t="s">
        <v>427</v>
      </c>
    </row>
    <row r="86" spans="1:5" ht="15.75" x14ac:dyDescent="0.25">
      <c r="A86" s="95" t="s">
        <v>148</v>
      </c>
      <c r="B86" s="109" t="s">
        <v>149</v>
      </c>
      <c r="C86" s="103" t="s">
        <v>452</v>
      </c>
      <c r="D86" s="108" t="s">
        <v>453</v>
      </c>
      <c r="E86" s="525" t="s">
        <v>427</v>
      </c>
    </row>
    <row r="87" spans="1:5" ht="15.75" x14ac:dyDescent="0.25">
      <c r="A87" s="95" t="s">
        <v>454</v>
      </c>
      <c r="B87" s="109" t="s">
        <v>183</v>
      </c>
      <c r="C87" s="103" t="s">
        <v>455</v>
      </c>
      <c r="D87" s="102" t="s">
        <v>456</v>
      </c>
      <c r="E87" s="525" t="s">
        <v>427</v>
      </c>
    </row>
    <row r="88" spans="1:5" ht="15.75" x14ac:dyDescent="0.25">
      <c r="A88" s="95" t="s">
        <v>457</v>
      </c>
      <c r="B88" s="102" t="s">
        <v>179</v>
      </c>
      <c r="C88" s="103" t="s">
        <v>454</v>
      </c>
      <c r="D88" s="109" t="s">
        <v>183</v>
      </c>
      <c r="E88" s="525" t="s">
        <v>427</v>
      </c>
    </row>
    <row r="89" spans="1:5" ht="15.75" x14ac:dyDescent="0.25">
      <c r="A89" s="95" t="s">
        <v>211</v>
      </c>
      <c r="B89" s="109" t="s">
        <v>212</v>
      </c>
      <c r="C89" s="103" t="s">
        <v>458</v>
      </c>
      <c r="D89" s="102" t="s">
        <v>459</v>
      </c>
      <c r="E89" s="525" t="s">
        <v>427</v>
      </c>
    </row>
    <row r="90" spans="1:5" ht="16.5" thickBot="1" x14ac:dyDescent="0.3">
      <c r="A90" s="110" t="s">
        <v>162</v>
      </c>
      <c r="B90" s="111" t="s">
        <v>460</v>
      </c>
      <c r="C90" s="112" t="s">
        <v>159</v>
      </c>
      <c r="D90" s="113" t="s">
        <v>160</v>
      </c>
      <c r="E90" s="528" t="s">
        <v>427</v>
      </c>
    </row>
  </sheetData>
  <sheetProtection selectLockedCells="1" selectUnlockedCells="1"/>
  <mergeCells count="39">
    <mergeCell ref="B82:B83"/>
    <mergeCell ref="A82:A83"/>
    <mergeCell ref="B43:B44"/>
    <mergeCell ref="A38:E38"/>
    <mergeCell ref="A67:A68"/>
    <mergeCell ref="B67:B68"/>
    <mergeCell ref="B50:B51"/>
    <mergeCell ref="B54:B55"/>
    <mergeCell ref="A50:A51"/>
    <mergeCell ref="A54:A55"/>
    <mergeCell ref="A57:E57"/>
    <mergeCell ref="A81:E81"/>
    <mergeCell ref="A2:D2"/>
    <mergeCell ref="A3:D3"/>
    <mergeCell ref="A4:A5"/>
    <mergeCell ref="B4:B5"/>
    <mergeCell ref="C4:D4"/>
    <mergeCell ref="A6:E6"/>
    <mergeCell ref="B26:B27"/>
    <mergeCell ref="A15:E15"/>
    <mergeCell ref="E4:E5"/>
    <mergeCell ref="A7:A9"/>
    <mergeCell ref="B7:B9"/>
    <mergeCell ref="A10:A13"/>
    <mergeCell ref="A20:A22"/>
    <mergeCell ref="B23:B25"/>
    <mergeCell ref="A23:A25"/>
    <mergeCell ref="B10:B13"/>
    <mergeCell ref="A18:A19"/>
    <mergeCell ref="B18:B19"/>
    <mergeCell ref="B20:B22"/>
    <mergeCell ref="A33:A34"/>
    <mergeCell ref="B33:B34"/>
    <mergeCell ref="A43:A44"/>
    <mergeCell ref="B28:B29"/>
    <mergeCell ref="A26:A27"/>
    <mergeCell ref="A28:A29"/>
    <mergeCell ref="A31:A32"/>
    <mergeCell ref="B31:B32"/>
  </mergeCells>
  <printOptions horizontalCentered="1" verticalCentered="1"/>
  <pageMargins left="0.25" right="0.25" top="0.75" bottom="0.75" header="0.3" footer="0.3"/>
  <pageSetup paperSize="9" scale="57" firstPageNumber="0" orientation="portrait" horizontalDpi="300" verticalDpi="300" r:id="rId1"/>
  <headerFooter alignWithMargins="0">
    <oddHeader>&amp;R&amp;"Arial,Normál"&amp;12 2. számú melléklet a  Katonai Műveleti Logisztika mesterképzési szak tantervéhez</oddHeader>
  </headerFooter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ADFC06393E4EB4A83B1873361575E0A" ma:contentTypeVersion="16" ma:contentTypeDescription="Új dokumentum létrehozása." ma:contentTypeScope="" ma:versionID="8cc37aaa5b6e0c0e1c0864ec564b2f9c">
  <xsd:schema xmlns:xsd="http://www.w3.org/2001/XMLSchema" xmlns:xs="http://www.w3.org/2001/XMLSchema" xmlns:p="http://schemas.microsoft.com/office/2006/metadata/properties" xmlns:ns3="5cd2d254-ca03-4a3a-8758-39c6a19b8ba7" xmlns:ns4="ae0b0afa-f789-4fa4-a5c6-160970309b52" targetNamespace="http://schemas.microsoft.com/office/2006/metadata/properties" ma:root="true" ma:fieldsID="a066adb3c948de146517be9b6f67d778" ns3:_="" ns4:_="">
    <xsd:import namespace="5cd2d254-ca03-4a3a-8758-39c6a19b8ba7"/>
    <xsd:import namespace="ae0b0afa-f789-4fa4-a5c6-160970309b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2d254-ca03-4a3a-8758-39c6a19b8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0afa-f789-4fa4-a5c6-160970309b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d2d254-ca03-4a3a-8758-39c6a19b8ba7" xsi:nil="true"/>
  </documentManagement>
</p:properties>
</file>

<file path=customXml/itemProps1.xml><?xml version="1.0" encoding="utf-8"?>
<ds:datastoreItem xmlns:ds="http://schemas.openxmlformats.org/officeDocument/2006/customXml" ds:itemID="{239021F8-7CA9-49BD-A2F7-2C9D4B79E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2d254-ca03-4a3a-8758-39c6a19b8ba7"/>
    <ds:schemaRef ds:uri="ae0b0afa-f789-4fa4-a5c6-160970309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7ECD44-1CD2-4ABB-B447-06AB89F0F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ADB6D-1FD2-4ACA-A211-ABA2E307BA99}">
  <ds:schemaRefs>
    <ds:schemaRef ds:uri="http://purl.org/dc/elements/1.1/"/>
    <ds:schemaRef ds:uri="http://schemas.microsoft.com/office/infopath/2007/PartnerControls"/>
    <ds:schemaRef ds:uri="ae0b0afa-f789-4fa4-a5c6-160970309b52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cd2d254-ca03-4a3a-8758-39c6a19b8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SZAK</vt:lpstr>
      <vt:lpstr>Katonai Informatika</vt:lpstr>
      <vt:lpstr>Katonai kommunikáció</vt:lpstr>
      <vt:lpstr>Információvédelem</vt:lpstr>
      <vt:lpstr>REF-EHV</vt:lpstr>
      <vt:lpstr>Elotanulmanyi rend</vt:lpstr>
      <vt:lpstr>Munka1</vt:lpstr>
      <vt:lpstr>Információvédelem!Nyomtatási_terület</vt:lpstr>
      <vt:lpstr>'Katonai Informatika'!Nyomtatási_terület</vt:lpstr>
      <vt:lpstr>'Katonai kommunikáció'!Nyomtatási_terület</vt:lpstr>
      <vt:lpstr>'REF-EHV'!Nyomtatási_terület</vt:lpstr>
      <vt:lpstr>SZAK!Nyomtatási_terület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Editke</dc:creator>
  <cp:keywords/>
  <dc:description/>
  <cp:lastModifiedBy>Szántai Renáta</cp:lastModifiedBy>
  <cp:revision/>
  <cp:lastPrinted>2024-05-23T07:18:28Z</cp:lastPrinted>
  <dcterms:created xsi:type="dcterms:W3CDTF">2013-03-06T07:49:00Z</dcterms:created>
  <dcterms:modified xsi:type="dcterms:W3CDTF">2024-08-13T06:55:03Z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0x0101005ADFC06393E4EB4A83B1873361575E0A</vt:lpwstr>
  </property>
</Properties>
</file>